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1860" windowWidth="11745" windowHeight="5670" activeTab="0"/>
  </bookViews>
  <sheets>
    <sheet name="Levels" sheetId="1" r:id="rId1"/>
    <sheet name="Summary" sheetId="2" r:id="rId2"/>
    <sheet name="DT - Analysis" sheetId="3" r:id="rId3"/>
    <sheet name="NB - Analysis" sheetId="4" r:id="rId4"/>
    <sheet name="Thin Client" sheetId="5" r:id="rId5"/>
    <sheet name="DT_NB_Int_Tab (Rem)" sheetId="6" r:id="rId6"/>
  </sheets>
  <externalReferences>
    <externalReference r:id="rId9"/>
    <externalReference r:id="rId10"/>
    <externalReference r:id="rId11"/>
    <externalReference r:id="rId12"/>
  </externalReferences>
  <definedNames>
    <definedName name="DT_Cat_A">'[2]Levels'!$B$4</definedName>
    <definedName name="DT_Cat_A_PS">#REF!</definedName>
    <definedName name="DT_Cat_B">'[2]Levels'!$B$5</definedName>
    <definedName name="DT_Cat_B_PS">#REF!</definedName>
    <definedName name="DT_Cat_C">'[2]Levels'!$B$6</definedName>
    <definedName name="DT_Cat_C_PS">#REF!</definedName>
    <definedName name="DT_Off">'[2]Levels'!$B$13</definedName>
    <definedName name="DT_Off_PS">#REF!</definedName>
    <definedName name="DT_Sleep">'[2]Levels'!$B$9</definedName>
    <definedName name="DT_Sleep_PS">#REF!</definedName>
    <definedName name="DT_WOL_Off">'[2]Levels'!$B$14</definedName>
    <definedName name="DT_WOL_Off_PS">#REF!</definedName>
    <definedName name="DT_WOL_Off_trash">#REF!</definedName>
    <definedName name="DT_WOL_oOff">'[2]Levels'!#REF!</definedName>
    <definedName name="DT_WOL_Sleep">'[2]Levels'!$B$10</definedName>
    <definedName name="DT_WOLoff">'[2]Levels'!#REF!</definedName>
    <definedName name="DT_WOLoff_PS">#REF!</definedName>
    <definedName name="ie">'[4]TC Data Collection Form'!$C$1:$C$2</definedName>
    <definedName name="NB_Cat_A">'[2]Levels'!$C$4</definedName>
    <definedName name="NB_Cat_B">'[2]Levels'!$C$5</definedName>
    <definedName name="NB_Off">'[2]Levels'!$C$13</definedName>
    <definedName name="NB_Sleep">'[2]Levels'!$C$9</definedName>
    <definedName name="NB_WOL_Off">'[2]Levels'!$C$14</definedName>
    <definedName name="NB_WOL_Sleep">'[2]Levels'!$C$10</definedName>
    <definedName name="Off">'[2]Levels'!$B$13</definedName>
    <definedName name="Off_PS">#REF!</definedName>
    <definedName name="_xlnm.Print_Area" localSheetId="2">'DT - Analysis'!$B$1:$AP$6</definedName>
    <definedName name="_xlnm.Print_Area" localSheetId="5">'DT_NB_Int_Tab (Rem)'!$B$1:$AR$37</definedName>
    <definedName name="_xlnm.Print_Area" localSheetId="3">'NB - Analysis'!$B$1:$AO$6</definedName>
    <definedName name="_xlnm.Print_Area" localSheetId="1">'Summary'!$I$3:$AI$48</definedName>
    <definedName name="_xlnm.Print_Titles" localSheetId="2">'DT - Analysis'!$B:$B</definedName>
    <definedName name="_xlnm.Print_Titles" localSheetId="5">'DT_NB_Int_Tab (Rem)'!$B:$B</definedName>
    <definedName name="_xlnm.Print_Titles" localSheetId="3">'NB - Analysis'!$B:$B</definedName>
    <definedName name="Sleep">'[2]Levels'!$B$9</definedName>
    <definedName name="Sleep_PS">#REF!</definedName>
    <definedName name="WOL">'[2]Levels'!#REF!</definedName>
    <definedName name="WOL_PS">#REF!</definedName>
    <definedName name="WOL0ff_PS">#REF!</definedName>
    <definedName name="WOLoff">'[2]Levels'!#REF!</definedName>
    <definedName name="yn">'[3]SS Server Data Collection Form'!$B$1:$B$2</definedName>
  </definedNames>
  <calcPr fullCalcOnLoad="1"/>
</workbook>
</file>

<file path=xl/comments6.xml><?xml version="1.0" encoding="utf-8"?>
<comments xmlns="http://schemas.openxmlformats.org/spreadsheetml/2006/main">
  <authors>
    <author>K.Horiuchi</author>
  </authors>
  <commentList>
    <comment ref="AE469" authorId="0">
      <text>
        <r>
          <rPr>
            <sz val="14"/>
            <rFont val="ＭＳ Ｐゴシック"/>
            <family val="3"/>
          </rPr>
          <t>88.74%(230V)</t>
        </r>
      </text>
    </comment>
    <comment ref="AE470" authorId="0">
      <text>
        <r>
          <rPr>
            <sz val="14"/>
            <rFont val="ＭＳ Ｐゴシック"/>
            <family val="3"/>
          </rPr>
          <t>88.74%(230V)</t>
        </r>
      </text>
    </comment>
    <comment ref="AE471" authorId="0">
      <text>
        <r>
          <rPr>
            <sz val="14"/>
            <rFont val="ＭＳ Ｐゴシック"/>
            <family val="3"/>
          </rPr>
          <t>88.74%(230V)</t>
        </r>
      </text>
    </comment>
    <comment ref="AE472" authorId="0">
      <text>
        <r>
          <rPr>
            <sz val="14"/>
            <rFont val="ＭＳ Ｐゴシック"/>
            <family val="3"/>
          </rPr>
          <t>88.74%(230V)</t>
        </r>
      </text>
    </comment>
    <comment ref="AE473" authorId="0">
      <text>
        <r>
          <rPr>
            <sz val="14"/>
            <rFont val="ＭＳ Ｐゴシック"/>
            <family val="3"/>
          </rPr>
          <t>86.11% (230V)</t>
        </r>
      </text>
    </comment>
    <comment ref="AE474" authorId="0">
      <text>
        <r>
          <rPr>
            <sz val="14"/>
            <rFont val="ＭＳ Ｐゴシック"/>
            <family val="3"/>
          </rPr>
          <t>86.11% (230V)</t>
        </r>
      </text>
    </comment>
    <comment ref="AE475" authorId="0">
      <text>
        <r>
          <rPr>
            <sz val="14"/>
            <rFont val="ＭＳ Ｐゴシック"/>
            <family val="3"/>
          </rPr>
          <t>86.11% (230V)</t>
        </r>
      </text>
    </comment>
    <comment ref="AE476" authorId="0">
      <text>
        <r>
          <rPr>
            <sz val="14"/>
            <rFont val="ＭＳ Ｐゴシック"/>
            <family val="3"/>
          </rPr>
          <t>86.11% (230V)</t>
        </r>
      </text>
    </comment>
    <comment ref="AE477" authorId="0">
      <text>
        <r>
          <rPr>
            <sz val="14"/>
            <rFont val="ＭＳ Ｐゴシック"/>
            <family val="3"/>
          </rPr>
          <t>86.11% (230V)</t>
        </r>
      </text>
    </comment>
  </commentList>
</comments>
</file>

<file path=xl/sharedStrings.xml><?xml version="1.0" encoding="utf-8"?>
<sst xmlns="http://schemas.openxmlformats.org/spreadsheetml/2006/main" count="19148" uniqueCount="942">
  <si>
    <t>A</t>
  </si>
  <si>
    <t>N/A</t>
  </si>
  <si>
    <t>Intel GMA 950</t>
  </si>
  <si>
    <t>4X1GB DDR2</t>
  </si>
  <si>
    <t>ATI2400</t>
  </si>
  <si>
    <t>Phenom X3</t>
  </si>
  <si>
    <t>4X2GB DDR2</t>
  </si>
  <si>
    <t>ATI 3605HD</t>
  </si>
  <si>
    <t>Phenom X4</t>
  </si>
  <si>
    <t>2XDVD R/W Lightscribe</t>
  </si>
  <si>
    <t>4X4GB DDR2</t>
  </si>
  <si>
    <t>SFF</t>
  </si>
  <si>
    <t>Vista Home Premium</t>
  </si>
  <si>
    <t>SP1</t>
  </si>
  <si>
    <t>AMD Phenom-9350e 2.0G agena AM2+ 65W</t>
  </si>
  <si>
    <t>2GB*2</t>
  </si>
  <si>
    <t>DVD-6X BD*1</t>
  </si>
  <si>
    <t>Tv tuner</t>
  </si>
  <si>
    <t>nVidia GF9500GS 512M</t>
  </si>
  <si>
    <t>1024*768</t>
  </si>
  <si>
    <t>internal</t>
  </si>
  <si>
    <t>160W</t>
  </si>
  <si>
    <t>tower</t>
  </si>
  <si>
    <t>Intel Core 2 Quad Q9550 2.83G 1333QC 12MB 95W</t>
  </si>
  <si>
    <t>2GB *4</t>
  </si>
  <si>
    <t>nVidia 9800GT SLI (card *2)</t>
  </si>
  <si>
    <t xml:space="preserve">Internal </t>
  </si>
  <si>
    <t>700W</t>
  </si>
  <si>
    <t xml:space="preserve">nVidia 512MB 9800GT SLI </t>
  </si>
  <si>
    <t>nVidia 512MB 9500GS</t>
  </si>
  <si>
    <t>Intel P-E2200 2.2G 800DC (C)775 65W</t>
  </si>
  <si>
    <t>2GB*1 + 1GB *1</t>
  </si>
  <si>
    <t>320G</t>
  </si>
  <si>
    <t>DVD+RW*1</t>
  </si>
  <si>
    <t>Modem card</t>
  </si>
  <si>
    <t>250W</t>
  </si>
  <si>
    <t>4..24</t>
  </si>
  <si>
    <t>Intel P-E8500 3.16G 800DC (C)775 65W</t>
  </si>
  <si>
    <t>Intel Pentium Dual-Core E2220 2.4G 800DC 1MB 65W</t>
  </si>
  <si>
    <t>Intel Core 2 Duo E8500 3.16G 1333DC 6MB 65W</t>
  </si>
  <si>
    <t>AMD Phenom-8550 2.2G Toliman AM2+ 95W</t>
  </si>
  <si>
    <t>2GB*2 + 512MB*2</t>
  </si>
  <si>
    <t>500G</t>
  </si>
  <si>
    <t>AMD Phenom-E8500 2.1G Toliman AM2+ 95W</t>
  </si>
  <si>
    <t xml:space="preserve">AMD Phenom-9750 2.4G AM2+ 95W </t>
  </si>
  <si>
    <t xml:space="preserve">AMD Phenom-8750 2.4G AM2+ 95W </t>
  </si>
  <si>
    <t>AMD A64X2-6000+ 3.1G (B)AM2 [89W]</t>
  </si>
  <si>
    <t xml:space="preserve"> Intel Core2Quad-Q8200 2.33G Yorkfield 775 95W</t>
  </si>
  <si>
    <t>750G</t>
  </si>
  <si>
    <t>TV card, WLAN</t>
  </si>
  <si>
    <t>350W</t>
  </si>
  <si>
    <t>IntelCore2Quad-Q8200 2.33G Yorkfield 775 95W</t>
  </si>
  <si>
    <t xml:space="preserve">Vista </t>
  </si>
  <si>
    <t>Intel Atom  230</t>
  </si>
  <si>
    <t>2GB*1</t>
  </si>
  <si>
    <t>DT PSU</t>
  </si>
  <si>
    <t>LT PSU</t>
  </si>
  <si>
    <t>Intel Conroe E2220 2.4G 800DC (C)775 65W</t>
  </si>
  <si>
    <t>Intel Cel-450 2.2G Conroe 775 35W</t>
  </si>
  <si>
    <t>1GB*2</t>
  </si>
  <si>
    <t>250G</t>
  </si>
  <si>
    <t>AMD A64X2-4400+ 2.3G (B)AM2 [65W]</t>
  </si>
  <si>
    <t>AMD Sempron-2300+ 2.2G (B)AM2 [65W]</t>
  </si>
  <si>
    <t>Small form factor</t>
  </si>
  <si>
    <t>Vista SP1</t>
  </si>
  <si>
    <t>Intel Core2Duo E8500</t>
  </si>
  <si>
    <t>2 DDR2</t>
  </si>
  <si>
    <t>1 DVD</t>
  </si>
  <si>
    <t>--</t>
  </si>
  <si>
    <t>ATI Radeon HD 2400 Pro</t>
  </si>
  <si>
    <t>2560x1600</t>
  </si>
  <si>
    <t>Intel Core2Duo E4600</t>
  </si>
  <si>
    <t>XP Professional SP2</t>
  </si>
  <si>
    <t>LCD integrated</t>
  </si>
  <si>
    <t>Intel Core2Duo T8100</t>
  </si>
  <si>
    <t>1 DDR2</t>
  </si>
  <si>
    <t>1366x768</t>
  </si>
  <si>
    <t>32bits</t>
  </si>
  <si>
    <r>
      <t>Mobile Type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CPU</t>
    </r>
  </si>
  <si>
    <t xml:space="preserve">Intel Core2Quad Q9300 </t>
  </si>
  <si>
    <t>Intel Core2Duo T5500</t>
  </si>
  <si>
    <t>1 BD</t>
  </si>
  <si>
    <t>TV Tuner</t>
  </si>
  <si>
    <t>1920x1080</t>
  </si>
  <si>
    <t>Intel Celeron 540</t>
  </si>
  <si>
    <r>
      <t>Mobile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Type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CPU</t>
    </r>
  </si>
  <si>
    <t>Intel Core2Quad Q9450</t>
  </si>
  <si>
    <t>RV610LE</t>
  </si>
  <si>
    <t>Intel Core2Duo E8400</t>
  </si>
  <si>
    <r>
      <t>S</t>
    </r>
    <r>
      <rPr>
        <sz val="10"/>
        <rFont val="Arial"/>
        <family val="2"/>
      </rPr>
      <t>tandard</t>
    </r>
  </si>
  <si>
    <t>RAID</t>
  </si>
  <si>
    <r>
      <t>2</t>
    </r>
    <r>
      <rPr>
        <sz val="10"/>
        <rFont val="Arial"/>
        <family val="0"/>
      </rPr>
      <t>4h/RAID</t>
    </r>
  </si>
  <si>
    <t>AMD Turion 64 X2 TL-60</t>
  </si>
  <si>
    <t>2, SODIMM</t>
  </si>
  <si>
    <t>1,Super multi Drive</t>
  </si>
  <si>
    <t>WLAN,Bluetooth,Fingersensor,Webcamera,Modem,Flash memory</t>
  </si>
  <si>
    <t>NVIDIA® GeForce8400M G</t>
  </si>
  <si>
    <t>WLAN,Bluetooth,Fingersensor,Webcamera,Modem,UWB</t>
  </si>
  <si>
    <t xml:space="preserve">NVIDIA® GeForce 9300M GS </t>
  </si>
  <si>
    <t>WLAN,Bluetooth,Fingersensor,Webcamera,Modem,Robson1G</t>
  </si>
  <si>
    <t>WLAN,Bluetooth,Fingersensor,Modem,Robson1G</t>
  </si>
  <si>
    <t>200GB</t>
  </si>
  <si>
    <t>WLAN,Bluetooth,Fingersensor,Webcamera,Modem</t>
  </si>
  <si>
    <t>WLAN,Bluetooth,Fingersensor,Webcamera,Modem,Robson2GB</t>
  </si>
  <si>
    <r>
      <t>Core2 Duo mobile</t>
    </r>
    <r>
      <rPr>
        <sz val="10"/>
        <rFont val="Arial"/>
        <family val="2"/>
      </rPr>
      <t xml:space="preserve"> SL7100</t>
    </r>
  </si>
  <si>
    <t>DDR2-667</t>
  </si>
  <si>
    <t>ＤＶＤ</t>
  </si>
  <si>
    <t>Core2 Duo mobile</t>
  </si>
  <si>
    <t>DDR2-533</t>
  </si>
  <si>
    <t>1280x768</t>
  </si>
  <si>
    <t>DVD</t>
  </si>
  <si>
    <r>
      <t>Core2 Duo mobile</t>
    </r>
    <r>
      <rPr>
        <sz val="10"/>
        <rFont val="Arial"/>
        <family val="2"/>
      </rPr>
      <t xml:space="preserve"> T8100</t>
    </r>
  </si>
  <si>
    <t>Microsoft Windows</t>
  </si>
  <si>
    <t>Vista Ultimate SP1</t>
  </si>
  <si>
    <t>Phenom QC CPU 9350E</t>
  </si>
  <si>
    <t>DDR2-800</t>
  </si>
  <si>
    <t>Int</t>
  </si>
  <si>
    <t>1280 X 1024</t>
  </si>
  <si>
    <t>80+</t>
  </si>
  <si>
    <t>Phenom QC CPU 9600</t>
  </si>
  <si>
    <t>Athlon DC 4850e</t>
  </si>
  <si>
    <t>Athlon DC 6000+</t>
  </si>
  <si>
    <t>Kensfield QC</t>
  </si>
  <si>
    <t>Conroe E6700</t>
  </si>
  <si>
    <t>Yorkfield (Q9550)</t>
  </si>
  <si>
    <t>Atom</t>
  </si>
  <si>
    <t>DDR2 667</t>
  </si>
  <si>
    <t xml:space="preserve"> Wolfdale (E8500)</t>
  </si>
  <si>
    <t>DDR2 800</t>
  </si>
  <si>
    <t>ATI Radeon-3650</t>
  </si>
  <si>
    <t>Wolfdale (E8500)</t>
  </si>
  <si>
    <t>500W</t>
  </si>
  <si>
    <t>DDR3 1333</t>
  </si>
  <si>
    <t>160, 320</t>
  </si>
  <si>
    <t>ATI Radeon-3850</t>
  </si>
  <si>
    <t>Jul.10, 2008</t>
  </si>
  <si>
    <t>VISTA/XP</t>
  </si>
  <si>
    <t>Core2Du0</t>
  </si>
  <si>
    <t>1GB/2GB/4GB</t>
  </si>
  <si>
    <t>GM45</t>
  </si>
  <si>
    <t>UMA</t>
  </si>
  <si>
    <t>&gt;0.85</t>
  </si>
  <si>
    <t>Jun.25, 2008</t>
  </si>
  <si>
    <t>GMA4500</t>
  </si>
  <si>
    <t>Nov.10, 2007</t>
  </si>
  <si>
    <t>80/120</t>
  </si>
  <si>
    <t>GM965</t>
  </si>
  <si>
    <t>Enterprise SP1</t>
  </si>
  <si>
    <t>Athlon X2 4400</t>
  </si>
  <si>
    <t>2 x 512 MB DDR2</t>
  </si>
  <si>
    <t>500 GB</t>
  </si>
  <si>
    <t>Geforce 8300</t>
  </si>
  <si>
    <t>AMD X3 8750</t>
  </si>
  <si>
    <t>2 x 1024 MB</t>
  </si>
  <si>
    <t>Geforce 9500GT</t>
  </si>
  <si>
    <t>Geforce 9500GT SLI</t>
  </si>
  <si>
    <t>256x2</t>
  </si>
  <si>
    <t>128x2</t>
  </si>
  <si>
    <t>AMD X4 9950</t>
  </si>
  <si>
    <t>GTX 280</t>
  </si>
  <si>
    <t>GTX 280 SLI</t>
  </si>
  <si>
    <t>1024x2</t>
  </si>
  <si>
    <t>512x2</t>
  </si>
  <si>
    <t>E8400</t>
  </si>
  <si>
    <t>nForce 730i</t>
  </si>
  <si>
    <t>Q9650</t>
  </si>
  <si>
    <t>Home SP1</t>
  </si>
  <si>
    <t>C2D T9400 2.53GHz</t>
  </si>
  <si>
    <t>2 x 2048 MB</t>
  </si>
  <si>
    <t>GF 9600M GT</t>
  </si>
  <si>
    <t>C2D T9300 2.50GHz</t>
  </si>
  <si>
    <t>GF 8600M GT</t>
  </si>
  <si>
    <t>C2D T8100 2.10GHz</t>
  </si>
  <si>
    <t>C2D X9000 2.80GHz</t>
  </si>
  <si>
    <t>GF 8700M GT</t>
  </si>
  <si>
    <t>GF 8600M GT SLI</t>
  </si>
  <si>
    <t>UMPC</t>
  </si>
  <si>
    <t>A110</t>
  </si>
  <si>
    <t>DDR2-400</t>
  </si>
  <si>
    <t>1024x600</t>
  </si>
  <si>
    <t>UMPC 5.6" WLCD</t>
  </si>
  <si>
    <r>
      <t>Core2 Duo mobile</t>
    </r>
    <r>
      <rPr>
        <sz val="10"/>
        <rFont val="Arial"/>
        <family val="2"/>
      </rPr>
      <t xml:space="preserve"> U7600</t>
    </r>
  </si>
  <si>
    <t>1024X768</t>
  </si>
  <si>
    <t>Celeron 523</t>
  </si>
  <si>
    <t>Tablet</t>
  </si>
  <si>
    <r>
      <t>Core2 Duo mobile</t>
    </r>
    <r>
      <rPr>
        <sz val="10"/>
        <rFont val="Arial"/>
        <family val="2"/>
      </rPr>
      <t xml:space="preserve"> U7700</t>
    </r>
  </si>
  <si>
    <t>ultra-portable tablet</t>
  </si>
  <si>
    <r>
      <t>Core2 Duo mobile</t>
    </r>
    <r>
      <rPr>
        <sz val="10"/>
        <rFont val="Arial"/>
        <family val="2"/>
      </rPr>
      <t>U7600</t>
    </r>
  </si>
  <si>
    <t>8.9" WLCD</t>
  </si>
  <si>
    <t>Atom Z530</t>
  </si>
  <si>
    <r>
      <t>Core2 Duo mobile</t>
    </r>
    <r>
      <rPr>
        <sz val="10"/>
        <rFont val="Arial"/>
        <family val="2"/>
      </rPr>
      <t xml:space="preserve"> P9500</t>
    </r>
  </si>
  <si>
    <t>DDR3-1066</t>
  </si>
  <si>
    <r>
      <t>Core2 Duo mobile</t>
    </r>
    <r>
      <rPr>
        <sz val="10"/>
        <rFont val="Arial"/>
        <family val="2"/>
      </rPr>
      <t xml:space="preserve"> P9600</t>
    </r>
  </si>
  <si>
    <r>
      <t>Core2 Duo mobile</t>
    </r>
    <r>
      <rPr>
        <sz val="10"/>
        <rFont val="Arial"/>
        <family val="2"/>
      </rPr>
      <t xml:space="preserve"> P8400</t>
    </r>
  </si>
  <si>
    <t>Conventional Desktop</t>
  </si>
  <si>
    <t>Conventional Notebook</t>
  </si>
  <si>
    <t>Proxying Desktop</t>
  </si>
  <si>
    <t>Proxying Notebook</t>
  </si>
  <si>
    <t>TEC (kWh)</t>
  </si>
  <si>
    <t>Toff</t>
  </si>
  <si>
    <t>Tsleep</t>
  </si>
  <si>
    <t>Tidle</t>
  </si>
  <si>
    <t>Removed (reason highlighted)</t>
  </si>
  <si>
    <t>Notebooks</t>
  </si>
  <si>
    <t>Cat A</t>
  </si>
  <si>
    <t>Cat B</t>
  </si>
  <si>
    <t>Desktops</t>
  </si>
  <si>
    <t>DDR3-1066</t>
  </si>
  <si>
    <t>DVD</t>
  </si>
  <si>
    <t>--</t>
  </si>
  <si>
    <t>N</t>
  </si>
  <si>
    <t xml:space="preserve"> </t>
  </si>
  <si>
    <t>-</t>
  </si>
  <si>
    <t>1280x800</t>
  </si>
  <si>
    <t>External</t>
  </si>
  <si>
    <t>Y</t>
  </si>
  <si>
    <t>Notebook</t>
  </si>
  <si>
    <t>A</t>
  </si>
  <si>
    <t>UMPC</t>
  </si>
  <si>
    <t>Windows</t>
  </si>
  <si>
    <t>Vista(SP1)</t>
  </si>
  <si>
    <t>A110</t>
  </si>
  <si>
    <t>DDR2-400</t>
  </si>
  <si>
    <t>1024x600</t>
  </si>
  <si>
    <r>
      <t>Core2 Duo mobile</t>
    </r>
    <r>
      <rPr>
        <sz val="10"/>
        <rFont val="Arial"/>
        <family val="2"/>
      </rPr>
      <t>U7500</t>
    </r>
  </si>
  <si>
    <t>DDR2-533</t>
  </si>
  <si>
    <r>
      <t>Core2 Duo mobile</t>
    </r>
    <r>
      <rPr>
        <sz val="10"/>
        <rFont val="Arial"/>
        <family val="2"/>
      </rPr>
      <t xml:space="preserve"> SU9300</t>
    </r>
  </si>
  <si>
    <t>SO-DIMMx2</t>
  </si>
  <si>
    <t>Atom Z530</t>
  </si>
  <si>
    <t>ultra-portable tablet</t>
  </si>
  <si>
    <t>DDR2-667</t>
  </si>
  <si>
    <t>AMD Athlon</t>
  </si>
  <si>
    <t>2 x512MB DDR2 800</t>
  </si>
  <si>
    <t>BluRay</t>
  </si>
  <si>
    <t>USB keyboard / mouse</t>
  </si>
  <si>
    <t>330W</t>
  </si>
  <si>
    <t>80 plus</t>
  </si>
  <si>
    <t>65W processor, dual core, 1GB memory</t>
  </si>
  <si>
    <t>AMD Phenom</t>
  </si>
  <si>
    <t>2x 1GB DDR2 800</t>
  </si>
  <si>
    <t>95W processor, 2GB memory</t>
  </si>
  <si>
    <t>ITI C</t>
  </si>
  <si>
    <t>HD3650</t>
  </si>
  <si>
    <t>400W</t>
  </si>
  <si>
    <t>95W processor, discrete graphics w/ x128 memory width</t>
  </si>
  <si>
    <t>625W</t>
  </si>
  <si>
    <t>625W vs. 400W - bigger PSU to support dual GPU graphics</t>
  </si>
  <si>
    <t>dual discrete x128 Graphics</t>
  </si>
  <si>
    <t>ITI D</t>
  </si>
  <si>
    <t>4x 1GB DDR2 800</t>
  </si>
  <si>
    <t>HD3850</t>
  </si>
  <si>
    <t>750W</t>
  </si>
  <si>
    <t>quad core w/ x256 graphics</t>
  </si>
  <si>
    <t>2 x256 graphics</t>
  </si>
  <si>
    <t>notebook</t>
  </si>
  <si>
    <t>SP3</t>
  </si>
  <si>
    <t>AMD Turion</t>
  </si>
  <si>
    <t>2x 512MB DDR2 667</t>
  </si>
  <si>
    <t>1200x800</t>
  </si>
  <si>
    <t>2x 1GB DDR2 667</t>
  </si>
  <si>
    <t>1200X800</t>
  </si>
  <si>
    <t>2x 2GB DDR2 667</t>
  </si>
  <si>
    <t>HD3450</t>
  </si>
  <si>
    <t>256mb</t>
  </si>
  <si>
    <t>x64 discrete graphics</t>
  </si>
  <si>
    <t>portanle</t>
  </si>
  <si>
    <t>vista</t>
  </si>
  <si>
    <t>Home Premium</t>
  </si>
  <si>
    <t>Intel CoreDuo</t>
  </si>
  <si>
    <t>2 DDR2</t>
  </si>
  <si>
    <t>na</t>
  </si>
  <si>
    <t>BT&amp;Wlan</t>
  </si>
  <si>
    <t>NA</t>
  </si>
  <si>
    <t>B</t>
  </si>
  <si>
    <t>BT&amp;W&amp;Ml</t>
  </si>
  <si>
    <t>N89M</t>
  </si>
  <si>
    <t>ATI M82-SCE</t>
  </si>
  <si>
    <t>NV9P-GV</t>
  </si>
  <si>
    <t xml:space="preserve">M86 </t>
  </si>
  <si>
    <t>1440x900</t>
  </si>
  <si>
    <t>NB9M-GS</t>
  </si>
  <si>
    <t>1 DDR2</t>
  </si>
  <si>
    <t>Record Number</t>
  </si>
  <si>
    <t>Manufacturer</t>
  </si>
  <si>
    <t>Notes</t>
  </si>
  <si>
    <t>General Information</t>
  </si>
  <si>
    <t>System Information</t>
  </si>
  <si>
    <t>Video Card Information</t>
  </si>
  <si>
    <t>System Settings</t>
  </si>
  <si>
    <t>Power Measurements</t>
  </si>
  <si>
    <t>Power Supply</t>
  </si>
  <si>
    <t>Processor Make and Common Model Name [3]</t>
  </si>
  <si>
    <t>Number and Type of Memory DIMMS [4]</t>
  </si>
  <si>
    <t>Total System Memory (MB) [5]</t>
  </si>
  <si>
    <t>Number of Processors Installed</t>
  </si>
  <si>
    <t>Video Card Make and Model Name/Number</t>
  </si>
  <si>
    <t>Unit Connected to an Active Switch for all Tests? [18]</t>
  </si>
  <si>
    <t>Idle (W)  [19]</t>
  </si>
  <si>
    <t>Off/Standby - S5  (W) [19]</t>
  </si>
  <si>
    <t>Sleep - S3 (W) [19]</t>
  </si>
  <si>
    <t xml:space="preserve">Video Card Output Resolution (e.g. 1400 x1050) </t>
  </si>
  <si>
    <t>portable</t>
  </si>
  <si>
    <t>AMD Geode LX-700</t>
  </si>
  <si>
    <t>SSD (1GB)</t>
  </si>
  <si>
    <t>1200 x 900</t>
  </si>
  <si>
    <t>small FF</t>
  </si>
  <si>
    <t>Home</t>
  </si>
  <si>
    <t>Intel Atom N270</t>
  </si>
  <si>
    <t>SSD (20GB)</t>
  </si>
  <si>
    <t>1024 x 600</t>
  </si>
  <si>
    <t xml:space="preserve">1024 x 600 </t>
  </si>
  <si>
    <t>Home Premium 32</t>
  </si>
  <si>
    <t>Intel Merom</t>
  </si>
  <si>
    <t>1024 x 768</t>
  </si>
  <si>
    <t>VIA C7-M ULV</t>
  </si>
  <si>
    <t>800 x 480</t>
  </si>
  <si>
    <t>1280 x 768</t>
  </si>
  <si>
    <t>AMD Turion64</t>
  </si>
  <si>
    <t>CRB</t>
  </si>
  <si>
    <t>Intel Penryn</t>
  </si>
  <si>
    <t>HOME Basic</t>
  </si>
  <si>
    <t>Intel Pentium</t>
  </si>
  <si>
    <t>Mobile Intel® GMA 4500MHD</t>
  </si>
  <si>
    <t>Intel Core2Duo</t>
  </si>
  <si>
    <t>DVD SM DL</t>
  </si>
  <si>
    <t>TV tuner</t>
  </si>
  <si>
    <t>Intel 4500MHD</t>
  </si>
  <si>
    <t>1680 x 1050</t>
  </si>
  <si>
    <t>VIA Eden C7</t>
  </si>
  <si>
    <t>TV-tuner</t>
  </si>
  <si>
    <t>Mobile Intel® GMA 4500M</t>
  </si>
  <si>
    <t>2008/724</t>
  </si>
  <si>
    <t>Intel Celeron</t>
  </si>
  <si>
    <t>nVidia 8600M</t>
  </si>
  <si>
    <t>ATI X1270</t>
  </si>
  <si>
    <t xml:space="preserve">nVidia NVS 140M </t>
  </si>
  <si>
    <t>Business 32</t>
  </si>
  <si>
    <t>Intel T9600; 6MB L2 Cache; 1066MHz FSB</t>
  </si>
  <si>
    <t>Blue Ray ODD</t>
  </si>
  <si>
    <t>ATI M86</t>
  </si>
  <si>
    <t>1440 x 960</t>
  </si>
  <si>
    <t>QX9300, 12MB L2 Cache; 1066MHz FSB</t>
  </si>
  <si>
    <t>nVidia 8600GS</t>
  </si>
  <si>
    <t>nVidia 8400GS</t>
  </si>
  <si>
    <t>Home premium</t>
  </si>
  <si>
    <t>Intel Core2 Extreme  X9000</t>
  </si>
  <si>
    <t>NVIDIA GeForce 8800M GTS</t>
  </si>
  <si>
    <t>Pro</t>
  </si>
  <si>
    <t>Intel Extreme X9100 Dual Core, 6MB L2 Cache; 1066MHz FSB</t>
  </si>
  <si>
    <t>nVidia NB9E-GLM3 (G92+GLM)</t>
  </si>
  <si>
    <t>Intel QX9300 Quad Core, 2.53GHz, 12MB L2 Cache; 1066MHz FSB</t>
  </si>
  <si>
    <t>Vista Ultimate</t>
  </si>
  <si>
    <t>Intel Yorkfield (Extreme)</t>
  </si>
  <si>
    <t>nVidia 9700M GT</t>
  </si>
  <si>
    <t>Media Center Edition</t>
  </si>
  <si>
    <t>Intel Yonah</t>
  </si>
  <si>
    <t>nVidia 7300</t>
  </si>
  <si>
    <t>ATI M76</t>
  </si>
  <si>
    <t>nVIdia 9800M GTX</t>
  </si>
  <si>
    <t>Intel Core2 Extreme X9000</t>
  </si>
  <si>
    <t>nVidia quadro FX570M</t>
  </si>
  <si>
    <t>ATI Radeon HD 3870</t>
  </si>
  <si>
    <t>ATI HD 3870 X2</t>
  </si>
  <si>
    <t>nVidia 7950GTX</t>
  </si>
  <si>
    <t>1550 x 900</t>
  </si>
  <si>
    <t>Video Card Bits Per Pixel</t>
  </si>
  <si>
    <t>Switch Capable of Which speeds? (10/100/1,000 MB)</t>
  </si>
  <si>
    <t>WOL Enabled From Off - S5? (Y/N) [17]</t>
  </si>
  <si>
    <t>WOL Enabled From Sleep - S3? (Y/N) [16]</t>
  </si>
  <si>
    <t>100-240</t>
  </si>
  <si>
    <t>Additional Accessories (e.g. TV Tuner, Service Processor etc.) [8]</t>
  </si>
  <si>
    <t>Hard Drive Storage (GB) [6]</t>
  </si>
  <si>
    <t>Processor Number of CPU Cores</t>
  </si>
  <si>
    <t>Operating System Version</t>
  </si>
  <si>
    <t>Operating System Name</t>
  </si>
  <si>
    <t>Date of Test</t>
  </si>
  <si>
    <t>System NIC Card Capable Speeds (10/100/1,000 Mb/s)</t>
  </si>
  <si>
    <t>Ac Wall Plug Voltage (115 V, 230 V, etc.)</t>
  </si>
  <si>
    <t>Number of Hard Drives Installed During Test</t>
  </si>
  <si>
    <t>Screen Off For Test? (Y/N for Notebooks and Integrated Computers)</t>
  </si>
  <si>
    <t>Number and Type of Additional Drives Installed During Test (CD/DVD/Floppy/Etc.) [7]</t>
  </si>
  <si>
    <t>Integrated GPU Active During Test? (Y/N) [9]</t>
  </si>
  <si>
    <t>Number of Discrete GPUs Installed [10]</t>
  </si>
  <si>
    <t>System Dedicated Video Memory (MB) [11]</t>
  </si>
  <si>
    <t>Power Supply Internal or External? [12]</t>
  </si>
  <si>
    <t>Power Supply Rated Power (W) [13]</t>
  </si>
  <si>
    <t>Power Supply Average Efficiency [14]</t>
  </si>
  <si>
    <t>Power Supply PFC? (≥ .9 at 100% Load Y/N) [14]</t>
  </si>
  <si>
    <t>System Configured "as shipped" (Y/N) [15]</t>
  </si>
  <si>
    <t>Desktop Category  (A,B or C) [2]</t>
  </si>
  <si>
    <t>Do Installed TV Tuners and/or Video Capture Cards Have High Definition Support?</t>
  </si>
  <si>
    <t>Chassis Type (portable, small form factor, multimedia, tower, etc.)</t>
  </si>
  <si>
    <t>Computer Common Model Name/Number</t>
  </si>
  <si>
    <t>Category (Desktop, Integrated Desktop, Notebook, Tablet) [1]</t>
  </si>
  <si>
    <t>Processor Speed for Each Core (GHz)</t>
  </si>
  <si>
    <t>Yes</t>
  </si>
  <si>
    <t>Internal</t>
  </si>
  <si>
    <t>No</t>
  </si>
  <si>
    <t>External</t>
  </si>
  <si>
    <t>Graphics Capability Information</t>
  </si>
  <si>
    <t>Processor Make and Common Model Name [2]</t>
  </si>
  <si>
    <t>Number and Type of Memory DIMMS [3]</t>
  </si>
  <si>
    <t>Total System Memory (MB) [4]</t>
  </si>
  <si>
    <t>Connected to an Active Display/Monitor For Test? (Y/N)</t>
  </si>
  <si>
    <t>Switch Capable of Which speeds? (10/100/1,000/10,000 MB)</t>
  </si>
  <si>
    <t>System NIC Card Capable Speeds (10/100/1,000/10,000 Mb/s)</t>
  </si>
  <si>
    <t>ENERGY STAR Thin Client Sample Test Collection Form</t>
  </si>
  <si>
    <t xml:space="preserve">Does the System Meet the Thin Client Definition? [1] </t>
  </si>
  <si>
    <t>Display Integrated or External?</t>
  </si>
  <si>
    <t>Locally-Hosted OS?</t>
  </si>
  <si>
    <t>Local Hard Drive Storage (including local flash data storage - GB) [5]</t>
  </si>
  <si>
    <t>Number and Type of Additional Drives Integral to the Thin Client Installed During Test (CD/DVD/Floppy/Etc.) [6]</t>
  </si>
  <si>
    <t>Additional Accessories Integral to the TC (e.g. TV Tuner, etc.) [7]</t>
  </si>
  <si>
    <t>Integrated GPU Active During Test? (Y/N) [8]</t>
  </si>
  <si>
    <t>System Dedicated Video Memory (MB) [9]</t>
  </si>
  <si>
    <t>Power Supply Internal or External? [10]</t>
  </si>
  <si>
    <t>Power Supply Rated Power (W) [11]</t>
  </si>
  <si>
    <t>Power Supply Average Efficiency [12]</t>
  </si>
  <si>
    <t>Power Supply PFC? (≥ .9 at 100% Load Y/N) [12]</t>
  </si>
  <si>
    <t>System Configured "as shipped" (Y/N) [13]</t>
  </si>
  <si>
    <t>WOL Enabled From Sleep - S3? (Y/N) [14]</t>
  </si>
  <si>
    <t>WOL Enabled From Off - S5? (Y/N) [15]</t>
  </si>
  <si>
    <t>TC Connected to a Live Server via a Live Ethernet (IEEE 802.3) Network Switch? [16]</t>
  </si>
  <si>
    <t>TC Operating Intended Terminal/Remote Connection Software During Test? (Y/N)</t>
  </si>
  <si>
    <t>Wireless Network Capability? (Y/N)</t>
  </si>
  <si>
    <t>Off - S5  (W) [17]</t>
  </si>
  <si>
    <t>Sleep - S3 (W) [18]</t>
  </si>
  <si>
    <t xml:space="preserve">ENERGY STAR Computer Test Collection </t>
  </si>
  <si>
    <t>Turion™ X2 Ultra Dual-Core Mobile Processor ZM-84</t>
  </si>
  <si>
    <t>Turion™ X2 Dual-Core Mobile Processor RM-70</t>
  </si>
  <si>
    <t>5/8/2008</t>
  </si>
  <si>
    <t>Notebook</t>
  </si>
  <si>
    <t>B</t>
  </si>
  <si>
    <t>Windows Vista</t>
  </si>
  <si>
    <t>Intel CoreTM2 Duo T9600</t>
  </si>
  <si>
    <t>2 SO-DIMM PC2-6400</t>
  </si>
  <si>
    <t>1 DVD-SuperMulti</t>
  </si>
  <si>
    <t>TV Tuner,</t>
  </si>
  <si>
    <t>N</t>
  </si>
  <si>
    <t>nVIDIA GeForce 9200M GS</t>
  </si>
  <si>
    <t>1980x1080</t>
  </si>
  <si>
    <t>Y</t>
  </si>
  <si>
    <t>4/28/2008</t>
  </si>
  <si>
    <t>TV Tuner,HD Processor</t>
  </si>
  <si>
    <t>nVIDIA GeForce 9600M GT</t>
  </si>
  <si>
    <t>nVIDIA GeForce 9700M GTS</t>
  </si>
  <si>
    <t>A</t>
  </si>
  <si>
    <t>5/26/2008</t>
  </si>
  <si>
    <t>Intel CoreTM2 Duo P8400</t>
  </si>
  <si>
    <t>1280x800</t>
  </si>
  <si>
    <t>Intel CoreTM2 Duo P9600</t>
  </si>
  <si>
    <t>1440x900</t>
  </si>
  <si>
    <t>1/11/2008</t>
  </si>
  <si>
    <t>Intel CoreTM2 Duo T7800</t>
  </si>
  <si>
    <t>5/2/2008</t>
  </si>
  <si>
    <t>Intel CoreTM2 Duo T9400</t>
  </si>
  <si>
    <t>1/23/2008</t>
  </si>
  <si>
    <t>AMD Turion™ 64 X2 mobile technology2 TL-68</t>
  </si>
  <si>
    <t>Turion™ X2 Ultra Dual-Core Mobile Processor ZM-80</t>
  </si>
  <si>
    <t>1/28/2008</t>
  </si>
  <si>
    <t>Intel CoreTM2 Duo T9300</t>
  </si>
  <si>
    <t>5/9/2008</t>
  </si>
  <si>
    <t>1/23/2007</t>
  </si>
  <si>
    <t>Intel CoreTM2 Duo P8600</t>
  </si>
  <si>
    <t>1/11/2007</t>
  </si>
  <si>
    <t>Intel CoreTM2 Duo T9500</t>
  </si>
  <si>
    <t>5/22/2008</t>
  </si>
  <si>
    <t>1/18/2008</t>
  </si>
  <si>
    <t>4/30/2008</t>
  </si>
  <si>
    <t>Intel CoreTM2 Duo T7700</t>
  </si>
  <si>
    <t>ATI Mobility Radeon™ HD 3650</t>
  </si>
  <si>
    <t>ATI Mobility Radeon™ HD 3470</t>
  </si>
  <si>
    <t>Turion™ X2 Ultra Dual-Core Mobile Processor ZM-86</t>
  </si>
  <si>
    <t>nVIDIA Quadro NVS 150M</t>
  </si>
  <si>
    <t>1680x1050</t>
  </si>
  <si>
    <t>N/A</t>
  </si>
  <si>
    <t>Windows Vista Ultimate</t>
  </si>
  <si>
    <t>2.5GHz Intel Core 2 Duo Mobile T9300</t>
  </si>
  <si>
    <t>2 x 320 (298GB/284GB)</t>
  </si>
  <si>
    <t>Blu-ray reader: Optiarc BC-5500A (4x DVD-R, 2x DVD-RW, 4x DVD+R, 2x DVD+RW, 2x DVD+R DL)</t>
  </si>
  <si>
    <t>n</t>
  </si>
  <si>
    <t>Nvidia GeForce 9650M GS</t>
  </si>
  <si>
    <t>1920 x 1080</t>
  </si>
  <si>
    <t>N/T</t>
  </si>
  <si>
    <t>10/100/1000</t>
  </si>
  <si>
    <t>LAN off in Sleep and Standby</t>
  </si>
  <si>
    <t>Mac OS X 10.5 Leopard</t>
  </si>
  <si>
    <t>1.6GHz Core 2 Duo Mobile P7500</t>
  </si>
  <si>
    <t>80GB (74GB)</t>
  </si>
  <si>
    <t>n/a</t>
  </si>
  <si>
    <t>Intel GMA X3100</t>
  </si>
  <si>
    <t>1280 x 800</t>
  </si>
  <si>
    <t>No Ethernet, Wi-Fi off, Battery fixed but fully charged</t>
  </si>
  <si>
    <t>2.4GHz Intel Core 2 Duo Mobile T7700</t>
  </si>
  <si>
    <t>160GB (148GB)</t>
  </si>
  <si>
    <t>DVD Writer: LG GSA-S10N (8x DVD-R, 4x DVD-RW, 8x DVD+R, 4x DVD+RW, 4x DVD+R DL)</t>
  </si>
  <si>
    <t>Nvidia GeForce 8600M GT</t>
  </si>
  <si>
    <t>1440 x 900</t>
  </si>
  <si>
    <t>LAN speed reduced to 100mbps in Sleep and off in Standby</t>
  </si>
  <si>
    <t>Windows Vista Business</t>
  </si>
  <si>
    <t>250GB (224GB)</t>
  </si>
  <si>
    <t>DVD Writer: LG GSA-U10N (6x DVD-R, 2x DVD-RW, 6x DVD+R, 2x DVD+RW, 2x DVD+R DL)</t>
  </si>
  <si>
    <t>Nvidia GeForce 9300M G</t>
  </si>
  <si>
    <t>LAN off in Sleep and speed reduced to 100mbps in Standby</t>
  </si>
  <si>
    <t>Windows Vista Home Premium</t>
  </si>
  <si>
    <t>2.1GHz Intel Core 2 Duo Mobile T8100</t>
  </si>
  <si>
    <t>200GB (173GB)</t>
  </si>
  <si>
    <t>DVD writer: Matshita UJ-857G (6x DVD-R, 2x DVD-RW, 6x DVD+R, 2x DVD+RW, 2x DVD+R DL)</t>
  </si>
  <si>
    <t>Nvidia GeForce 8400M GS</t>
  </si>
  <si>
    <t>10/100</t>
  </si>
  <si>
    <t xml:space="preserve">400GB (360GB) </t>
  </si>
  <si>
    <t>DVD Writer: Dell HLDS GSA-T21N (6x DVD-R, 2x DVD-RW, 6x DVD+R, 2x DVD+RW, 2x DVD+R DL)</t>
  </si>
  <si>
    <t>Nvidia GeForce 8800M GTX x 2</t>
  </si>
  <si>
    <t>1920 x 1200</t>
  </si>
  <si>
    <t xml:space="preserve">Windows Vista Business </t>
  </si>
  <si>
    <t>1.2GHz Intel Core 2 Duo Mobile L7100</t>
  </si>
  <si>
    <t>160GB (147GB)</t>
  </si>
  <si>
    <t>DVD Writer: Matshita UJ-852S (6x DVD-R, 2x DVD-RW, 6x DVD+R, 2x DVD+RW, 2x DVD+R DL)</t>
  </si>
  <si>
    <t>LAN off in Sleep and Standby
On Idle 16.7W with screen on max brightness
On Idle 13.4W with screen on min brightness</t>
  </si>
  <si>
    <t>2.8GHz Intel Core 2 Extreme X9000</t>
  </si>
  <si>
    <t>200GB (174GB)</t>
  </si>
  <si>
    <t>Nvidia GeForce 8800M GTX</t>
  </si>
  <si>
    <t>2 x 320GB (2 x 295GB)</t>
  </si>
  <si>
    <t>DVD Writer: Pioneer DVRKD08A (6x DVD-R, 2x DVD-RW, 6x DVD+R, 2x DVD+RW, 2x DVD+R DL)</t>
  </si>
  <si>
    <t>ATI Mobility Radeon HD 3650</t>
  </si>
  <si>
    <t>LAN full on in Sleep and Standby
On Idle 29.8W with screen on max brightness
On Idle 25.8W with screen on min brightness</t>
  </si>
  <si>
    <t>No  [a]</t>
  </si>
  <si>
    <t>RMI Au1550  [b]</t>
  </si>
  <si>
    <t>500MHz</t>
  </si>
  <si>
    <t>No  [c]</t>
  </si>
  <si>
    <t>ATI ES1000  [c]</t>
  </si>
  <si>
    <t>1680x1050  [d]</t>
  </si>
  <si>
    <t>n/a  [f]</t>
  </si>
  <si>
    <t>100Mbps</t>
  </si>
  <si>
    <t>120V</t>
  </si>
  <si>
    <t>Portable</t>
  </si>
  <si>
    <t>Vista Ultimate 64 SP1</t>
  </si>
  <si>
    <t>Intel 1.4GHz Dual</t>
  </si>
  <si>
    <t>1 Gb X 1 + 2Gb X 1</t>
  </si>
  <si>
    <t>32GB SSD</t>
  </si>
  <si>
    <t>1024 X 768</t>
  </si>
  <si>
    <t>1 Gb</t>
  </si>
  <si>
    <t>Win Vista 32</t>
  </si>
  <si>
    <t>Intel 2.4GHz Dual</t>
  </si>
  <si>
    <t>2 Gb X 1</t>
  </si>
  <si>
    <t>250 @ 5400</t>
  </si>
  <si>
    <t>Win Vista 64</t>
  </si>
  <si>
    <t>200 @7200</t>
  </si>
  <si>
    <t>2 Gb X 2</t>
  </si>
  <si>
    <t>Intel Mobile Core2 Duo 2.4GHz</t>
  </si>
  <si>
    <t>2 X 2Gb</t>
  </si>
  <si>
    <t>200Gb @7200</t>
  </si>
  <si>
    <t>Intel P9500 2.53GHz</t>
  </si>
  <si>
    <t>4 Gb X 1</t>
  </si>
  <si>
    <t>Intel Mobile Core2 Duo T9600 2.8GHz</t>
  </si>
  <si>
    <t>1 X 2Gb</t>
  </si>
  <si>
    <t>Win XP32 SP2</t>
  </si>
  <si>
    <t>2 X 4Gb</t>
  </si>
  <si>
    <t>bioreader, Camera</t>
  </si>
  <si>
    <t>bioreader</t>
  </si>
  <si>
    <t>Intel Mobile Core2 Duo T9600 2.53GHz</t>
  </si>
  <si>
    <t>Win Vista 32, SP1</t>
  </si>
  <si>
    <t>4 X 2Gb</t>
  </si>
  <si>
    <t>512 M</t>
  </si>
  <si>
    <t>Intel Core2DUO T9600 2.8GHZ</t>
  </si>
  <si>
    <t>128 Mb</t>
  </si>
  <si>
    <t>Intel X9100, 3.06 Ghz</t>
  </si>
  <si>
    <t>1 X 2 Gb</t>
  </si>
  <si>
    <t>80 Gb</t>
  </si>
  <si>
    <t>1024 Mb</t>
  </si>
  <si>
    <t>1920X1200</t>
  </si>
  <si>
    <t>Microsoft Windows XP Professional</t>
  </si>
  <si>
    <t>Intel 2.53GHz Dual</t>
  </si>
  <si>
    <t>USFF</t>
  </si>
  <si>
    <t>Intel Core2 Duo T9500 2.6Ghz</t>
  </si>
  <si>
    <t>320 Gb</t>
  </si>
  <si>
    <t>DT</t>
  </si>
  <si>
    <t>Win, XP PRO, SP2</t>
  </si>
  <si>
    <t>AMD Athlon 4000+ 2.1</t>
  </si>
  <si>
    <t>1 X 1 Gb</t>
  </si>
  <si>
    <t>MT</t>
  </si>
  <si>
    <t>AMD Athlon 2.4 Gh</t>
  </si>
  <si>
    <t>Intel 4300, 1.8 G Dual</t>
  </si>
  <si>
    <t>160 Gb</t>
  </si>
  <si>
    <t>Intel Dual 6600 2.4</t>
  </si>
  <si>
    <t>120 Gb</t>
  </si>
  <si>
    <t>256 Mb</t>
  </si>
  <si>
    <t>Intel Dual 2160 1.8 G</t>
  </si>
  <si>
    <t>Intel DC 2.2 Ghz</t>
  </si>
  <si>
    <t>Win, XP PRO 64</t>
  </si>
  <si>
    <t>Intel 6600, 2.13 Quad</t>
  </si>
  <si>
    <t>1 X 4 Gb</t>
  </si>
  <si>
    <t>500 Gb</t>
  </si>
  <si>
    <t>Discrete</t>
  </si>
  <si>
    <t>1680 X 1050</t>
  </si>
  <si>
    <t xml:space="preserve"> see below; see comment H in Notes for all power values</t>
  </si>
  <si>
    <t>ATI Radeon 7000  [c]</t>
  </si>
  <si>
    <t>1920x1200  [e]</t>
  </si>
  <si>
    <t>10/100  [g]</t>
  </si>
  <si>
    <t>1280x1024</t>
  </si>
  <si>
    <t>60W</t>
  </si>
  <si>
    <t>external</t>
  </si>
  <si>
    <t>Linux</t>
  </si>
  <si>
    <t>yes</t>
  </si>
  <si>
    <t>VIA Eden</t>
  </si>
  <si>
    <t>1x DD2 S0-DIMM</t>
  </si>
  <si>
    <t>VIA UniChrome Pro</t>
  </si>
  <si>
    <t>1600 x 1200 (DVI)</t>
  </si>
  <si>
    <t>230V</t>
  </si>
  <si>
    <t>Sleep not supported</t>
  </si>
  <si>
    <t>1280 x 1024</t>
  </si>
  <si>
    <t>Windows XP</t>
  </si>
  <si>
    <t>Adders:</t>
  </si>
  <si>
    <t>1. Memory(per GB):</t>
  </si>
  <si>
    <t>Sleep mode S3 (STR) enabled in BIOS. 0.1 W added to the Idle mode because of [16].</t>
  </si>
  <si>
    <t>Smartcard Reader</t>
  </si>
  <si>
    <t>VIA C7</t>
  </si>
  <si>
    <t>PC-Card Slot, Smartcard Reader</t>
  </si>
  <si>
    <t>Intel Celeron M</t>
  </si>
  <si>
    <t>none</t>
  </si>
  <si>
    <t>None</t>
  </si>
  <si>
    <t>Desktop</t>
  </si>
  <si>
    <t>Microsoft Vista</t>
  </si>
  <si>
    <t>Business, SP1</t>
  </si>
  <si>
    <t>Intel 
Core 2 Duo E8600</t>
  </si>
  <si>
    <t>1 x PC2-6400</t>
  </si>
  <si>
    <t>y</t>
  </si>
  <si>
    <t>shared</t>
  </si>
  <si>
    <t>2048x1536</t>
  </si>
  <si>
    <t>81/84/81 (115V)
82/85/84 (230V)</t>
  </si>
  <si>
    <t xml:space="preserve">N </t>
  </si>
  <si>
    <t>Intel 
Core 2 Quad Q9550</t>
  </si>
  <si>
    <t>C</t>
  </si>
  <si>
    <t>4 x PC2-6400</t>
  </si>
  <si>
    <t>Dual Serial Card, PCI;
Fire Wire PCI Card</t>
  </si>
  <si>
    <t>NVIDIA 
GeForce 9500GS</t>
  </si>
  <si>
    <t>512MB</t>
  </si>
  <si>
    <t>All in one</t>
  </si>
  <si>
    <t>Ultimate</t>
  </si>
  <si>
    <t>T9300</t>
  </si>
  <si>
    <t>Intel Core2 Duo</t>
  </si>
  <si>
    <r>
      <t>DIMM</t>
    </r>
    <r>
      <rPr>
        <sz val="10"/>
        <rFont val="ＭＳ Ｐゴシック"/>
        <family val="3"/>
      </rPr>
      <t>×２</t>
    </r>
  </si>
  <si>
    <t>750GBx2</t>
  </si>
  <si>
    <t>BD/DVD/CD x1</t>
  </si>
  <si>
    <t>External TV Tuner</t>
  </si>
  <si>
    <t>NVIDIA</t>
  </si>
  <si>
    <t>8400M GT</t>
  </si>
  <si>
    <t>10/100/1,000</t>
  </si>
  <si>
    <t>T8300</t>
  </si>
  <si>
    <t>500GBx2</t>
  </si>
  <si>
    <t>ATSC &amp; NTSC TV Tuner</t>
  </si>
  <si>
    <t>Business</t>
  </si>
  <si>
    <t>500GBx1</t>
  </si>
  <si>
    <t>DVD/CD x1</t>
  </si>
  <si>
    <t>-</t>
  </si>
  <si>
    <t>T5550</t>
  </si>
  <si>
    <t>320GBx1</t>
  </si>
  <si>
    <t>B(Note)</t>
  </si>
  <si>
    <t>Note</t>
  </si>
  <si>
    <t>P9500</t>
  </si>
  <si>
    <t>DIMMx2</t>
  </si>
  <si>
    <t>BD/DVD/CDx1</t>
  </si>
  <si>
    <t>9300M GS</t>
  </si>
  <si>
    <t>1920x1200</t>
  </si>
  <si>
    <t>DVD/CDx1</t>
  </si>
  <si>
    <t>P8600</t>
  </si>
  <si>
    <t>P8400</t>
  </si>
  <si>
    <t>small form factor</t>
  </si>
  <si>
    <r>
      <t>Vista(</t>
    </r>
    <r>
      <rPr>
        <sz val="10"/>
        <rFont val="Arial"/>
        <family val="0"/>
      </rPr>
      <t>Business</t>
    </r>
    <r>
      <rPr>
        <sz val="10"/>
        <rFont val="Arial"/>
        <family val="2"/>
      </rPr>
      <t>)</t>
    </r>
  </si>
  <si>
    <t>ｗith SP1</t>
  </si>
  <si>
    <t>Core2Quad E9450</t>
  </si>
  <si>
    <t>2 DIMM</t>
  </si>
  <si>
    <t>80GB</t>
  </si>
  <si>
    <t>CD/DVD</t>
  </si>
  <si>
    <t>Felica</t>
  </si>
  <si>
    <t>Ｎ</t>
  </si>
  <si>
    <t>1000Mb/s</t>
  </si>
  <si>
    <t>Core2Duo E8500</t>
  </si>
  <si>
    <t>Core2Duo E8400</t>
  </si>
  <si>
    <t>Core2Duo E8300</t>
  </si>
  <si>
    <t>Pentium Dual-Core 2180</t>
  </si>
  <si>
    <t>Celeron 430</t>
  </si>
  <si>
    <t>Core2Duo E2180</t>
  </si>
  <si>
    <t>4 DIMM</t>
  </si>
  <si>
    <t>Core2Duo E4600</t>
  </si>
  <si>
    <t>All in One</t>
  </si>
  <si>
    <t>multimedia</t>
  </si>
  <si>
    <t>Vista(HomePremium)</t>
  </si>
  <si>
    <t>Core2Duo-E4600</t>
  </si>
  <si>
    <t>500GB</t>
  </si>
  <si>
    <t>BD/DVD/CD/Memory Card</t>
  </si>
  <si>
    <t xml:space="preserve">IR Remote control
</t>
  </si>
  <si>
    <t>NVIDIA GeForce8400M GT</t>
  </si>
  <si>
    <t>1GB</t>
  </si>
  <si>
    <t>1680*1050</t>
  </si>
  <si>
    <t>32bit</t>
  </si>
  <si>
    <t xml:space="preserve"> N</t>
  </si>
  <si>
    <t>Manufacturer A</t>
  </si>
  <si>
    <t>Manufacturer B</t>
  </si>
  <si>
    <t>Manufacturer C</t>
  </si>
  <si>
    <t>Manufacturer D</t>
  </si>
  <si>
    <t>Manufacturer E</t>
  </si>
  <si>
    <t>Manufacturer F</t>
  </si>
  <si>
    <t>Manufacturer G</t>
  </si>
  <si>
    <t>Manufacturer H</t>
  </si>
  <si>
    <t>Manufacturer I</t>
  </si>
  <si>
    <t>Manufacturer J</t>
  </si>
  <si>
    <t>Manufacturer K</t>
  </si>
  <si>
    <t>Manufacturer L</t>
  </si>
  <si>
    <t>Manufacturer M</t>
  </si>
  <si>
    <t>Manufacturer N</t>
  </si>
  <si>
    <t>Manufacturer O</t>
  </si>
  <si>
    <t>Manufacturer P</t>
  </si>
  <si>
    <t>Manufacturer Q</t>
  </si>
  <si>
    <t>Manufacturer R</t>
  </si>
  <si>
    <t>Manufacturer S</t>
  </si>
  <si>
    <t>Manufacturer T</t>
  </si>
  <si>
    <t>Manufacturer U</t>
  </si>
  <si>
    <t>Manufacturer V</t>
  </si>
  <si>
    <t>PentiumDualCore-E2180</t>
  </si>
  <si>
    <t>NVIDIA GeForce8400GS</t>
  </si>
  <si>
    <t>1600*1200</t>
  </si>
  <si>
    <r>
      <t>PentiumDualCore-E2180</t>
    </r>
  </si>
  <si>
    <t>320GB</t>
  </si>
  <si>
    <t>A4 note book</t>
  </si>
  <si>
    <t>Windows Vista® Home Premium with Service Pack 1</t>
  </si>
  <si>
    <t>Service Pack 1</t>
  </si>
  <si>
    <t xml:space="preserve">intel® Core™2 Duo Processor T8100 </t>
  </si>
  <si>
    <t>DDR2 SDRAM/SO-DIMM ×2</t>
  </si>
  <si>
    <t>160GB</t>
  </si>
  <si>
    <t>75W</t>
  </si>
  <si>
    <t>10/100/1,000 MB</t>
  </si>
  <si>
    <t>1,000 Mb/s</t>
  </si>
  <si>
    <r>
      <t>AMD Athlon™ 64 X2 Dual core</t>
    </r>
    <r>
      <rPr>
        <sz val="10"/>
        <rFont val="ＭＳ Ｐゴシック"/>
        <family val="3"/>
      </rPr>
      <t>・</t>
    </r>
    <r>
      <rPr>
        <sz val="10"/>
        <rFont val="Arial"/>
        <family val="0"/>
      </rPr>
      <t xml:space="preserve">Processor TK-57 </t>
    </r>
  </si>
  <si>
    <t>Mobile AMD Sempron™ Processor 3600+</t>
  </si>
  <si>
    <t>Mobile note book</t>
  </si>
  <si>
    <t>intel® Core™2 Duo Processor Ｕｌｔｒａ Ｌｏｗ Ｖｏｌｔａｇｅ Ｐｒｏｃｅｓｓｏｒｓ U7600</t>
  </si>
  <si>
    <r>
      <t xml:space="preserve">DDR2 SDRAM/On Board </t>
    </r>
    <r>
      <rPr>
        <sz val="10"/>
        <rFont val="ＭＳ Ｐゴシック"/>
        <family val="3"/>
      </rPr>
      <t>＋</t>
    </r>
    <r>
      <rPr>
        <sz val="10"/>
        <rFont val="Arial"/>
        <family val="0"/>
      </rPr>
      <t xml:space="preserve">SO-DIMM </t>
    </r>
  </si>
  <si>
    <t>External CD/DVD</t>
  </si>
  <si>
    <t>55W</t>
  </si>
  <si>
    <r>
      <t xml:space="preserve">(DDR2 SDRAM/On Board </t>
    </r>
    <r>
      <rPr>
        <sz val="10"/>
        <rFont val="ＭＳ Ｐゴシック"/>
        <family val="3"/>
      </rPr>
      <t>＋</t>
    </r>
    <r>
      <rPr>
        <sz val="10"/>
        <rFont val="Arial"/>
        <family val="0"/>
      </rPr>
      <t xml:space="preserve">SO-DIMM </t>
    </r>
  </si>
  <si>
    <t>120GB</t>
  </si>
  <si>
    <t>multimedia note book</t>
  </si>
  <si>
    <t>intel® Core™2 Duo Processor T7500</t>
  </si>
  <si>
    <t>250GB</t>
  </si>
  <si>
    <t>BD/DVD/CD</t>
  </si>
  <si>
    <t>120W</t>
  </si>
  <si>
    <t>TEC</t>
  </si>
  <si>
    <t>TEC w/adders</t>
  </si>
  <si>
    <t>Memory, Y/N</t>
  </si>
  <si>
    <t>Memory amt</t>
  </si>
  <si>
    <t>Memory(per GB):</t>
  </si>
  <si>
    <t>Total System Memory (GB)</t>
  </si>
  <si>
    <t>Pass rate after adders</t>
  </si>
  <si>
    <t>Business note book</t>
  </si>
  <si>
    <t>Windows Vista Business/HomeBasic
WindowsXP Professional/Home Edition</t>
  </si>
  <si>
    <t>Vista Service Pack 1
xp Service Pack 3</t>
  </si>
  <si>
    <t>Core 2 Duo Processor T9300</t>
  </si>
  <si>
    <t xml:space="preserve">SO-DIMM X 2
</t>
  </si>
  <si>
    <t>CD/DVD/Floppy</t>
  </si>
  <si>
    <t>intel Core 2 Duo Processor T8300</t>
  </si>
  <si>
    <t>90W</t>
  </si>
  <si>
    <t>intel Core 2 Duo Processor T8100</t>
  </si>
  <si>
    <t>intel Celeron Processor 
550</t>
  </si>
  <si>
    <t>intel Celeron Processor 
530</t>
  </si>
  <si>
    <t>intel Core 2 Duo Processor T7250</t>
  </si>
  <si>
    <t>intel Core 2 Duo Processor T9300</t>
  </si>
  <si>
    <t>intel Celeron MProcessor530</t>
  </si>
  <si>
    <t>intel Core 2 DuoProcessor
Ｕｌｔｒａ Ｌｏｗ Ｖｏｌｔａｇｅ Ｐｒｏｃｅｓｓｏｒｓ U7500</t>
  </si>
  <si>
    <r>
      <t xml:space="preserve">DDR2 SDRAM/On Board </t>
    </r>
    <r>
      <rPr>
        <sz val="10"/>
        <rFont val="ＭＳ Ｐゴシック"/>
        <family val="3"/>
      </rPr>
      <t>＋</t>
    </r>
    <r>
      <rPr>
        <sz val="10"/>
        <rFont val="Arial"/>
        <family val="0"/>
      </rPr>
      <t>SO-DIMM</t>
    </r>
  </si>
  <si>
    <t>External DVD</t>
  </si>
  <si>
    <t>40W</t>
  </si>
  <si>
    <t>intel Celeron MProcessor
Ｕｌｔｒａ Ｌｏｗ Ｖｏｌｔａｇｅ Ｐｒｏｃｅｓｓｏｒｓ 523</t>
  </si>
  <si>
    <t>NONE</t>
  </si>
  <si>
    <t>Windows Vista Business/HomeBasic
WindowsXP Professional</t>
  </si>
  <si>
    <t xml:space="preserve">intel Core 2 DuoProcessor
Ｕｌｔｒａ Ｌｏｗ Ｖｏｌｔａｇｅ Ｐｒｏｃｅｓｓｏｒｓ U7600 </t>
  </si>
  <si>
    <t>Small Form Factor</t>
  </si>
  <si>
    <t>MS Vista</t>
  </si>
  <si>
    <t>Business 32bit</t>
  </si>
  <si>
    <t>Intel Celeron 440</t>
  </si>
  <si>
    <t>1x1 DDR2 800</t>
  </si>
  <si>
    <t>1 - Slim DVD ROM</t>
  </si>
  <si>
    <t>NA</t>
  </si>
  <si>
    <t>Integrated</t>
  </si>
  <si>
    <t>135W</t>
  </si>
  <si>
    <t>87% EPS 2.0</t>
  </si>
  <si>
    <t>1000MB</t>
  </si>
  <si>
    <t>all</t>
  </si>
  <si>
    <t xml:space="preserve">Eaglelake </t>
  </si>
  <si>
    <t xml:space="preserve">1 - Slim SuperMulti DVD+/-RW </t>
  </si>
  <si>
    <t xml:space="preserve">1 - SuperMulti DVD+/-RW </t>
  </si>
  <si>
    <t>240W</t>
  </si>
  <si>
    <t>Tower</t>
  </si>
  <si>
    <t>1 - SuperMulti DVD+/-RW 
1 - 16x/48x DVD-ROM</t>
  </si>
  <si>
    <t>365W</t>
  </si>
  <si>
    <t>2x1 DDR2 800</t>
  </si>
  <si>
    <t>Intel Core 2 Duo E8600</t>
  </si>
  <si>
    <t>Intel Core 2 Quad Q9650</t>
  </si>
  <si>
    <t>4x1 DDR2 800</t>
  </si>
  <si>
    <t>1000GB</t>
  </si>
  <si>
    <t xml:space="preserve"> </t>
  </si>
  <si>
    <t>ATI 2400XT</t>
  </si>
  <si>
    <t>256MB</t>
  </si>
  <si>
    <t>ATI 3650HD</t>
  </si>
  <si>
    <t>Business 64bit</t>
  </si>
  <si>
    <t>2x4 DDR2 800</t>
  </si>
  <si>
    <t>NVS290</t>
  </si>
  <si>
    <t>4x4 DDR2 800</t>
  </si>
  <si>
    <t>1x1 DDR2  800</t>
  </si>
  <si>
    <t>300W</t>
  </si>
  <si>
    <t>AMD Phenom 3C 8600B</t>
  </si>
  <si>
    <t>Vista</t>
  </si>
  <si>
    <t>Sempron</t>
  </si>
  <si>
    <t>2x512MB DDR2</t>
  </si>
  <si>
    <t>DVD R/W Lightscribe</t>
  </si>
  <si>
    <t>Sermpron</t>
  </si>
  <si>
    <t>2XDVD R/W Lightscri=be</t>
  </si>
  <si>
    <t>Athlon</t>
  </si>
  <si>
    <t>4X512MB DDR2</t>
  </si>
  <si>
    <t>Athlon X2</t>
  </si>
  <si>
    <t>Integrated Desktop</t>
  </si>
  <si>
    <t>Intel Core 2 Duo</t>
  </si>
  <si>
    <t>2 high density DDR2</t>
  </si>
  <si>
    <t>ATI Radeon HD 2600 Pro</t>
  </si>
  <si>
    <t>Nvidia Geforce 8800 GS</t>
  </si>
  <si>
    <t>0.6</t>
  </si>
  <si>
    <t>0.512</t>
  </si>
  <si>
    <t>0.4</t>
  </si>
  <si>
    <t>1.3</t>
  </si>
  <si>
    <t>1</t>
  </si>
  <si>
    <t xml:space="preserve">external </t>
  </si>
  <si>
    <t>400/800MHz</t>
  </si>
  <si>
    <t>DDR on board</t>
  </si>
  <si>
    <t>AMD sempron</t>
  </si>
  <si>
    <t>1GHz</t>
  </si>
  <si>
    <t>1 DDR2 SODIMM</t>
  </si>
  <si>
    <t>0.128</t>
  </si>
  <si>
    <t>0.256</t>
  </si>
  <si>
    <t>AMD Sempron 2100+</t>
  </si>
  <si>
    <t>AMD LX800</t>
  </si>
  <si>
    <t>AMD NX1500</t>
  </si>
  <si>
    <t>AMD Geode NX 1500@6W</t>
  </si>
  <si>
    <t>333 MHz AMD RISC Processor</t>
  </si>
  <si>
    <t>400 MHz AMD RISC Processor</t>
  </si>
  <si>
    <t>Geode</t>
  </si>
  <si>
    <t>AMD Geode GX</t>
  </si>
  <si>
    <t>VIA C7 1GHz</t>
  </si>
  <si>
    <t>VIA</t>
  </si>
  <si>
    <t>VIA C7 Eden</t>
  </si>
  <si>
    <t>Via C7 Eden</t>
  </si>
  <si>
    <t>Via C7</t>
  </si>
  <si>
    <t>integrated</t>
  </si>
  <si>
    <t>Transmeta Efficion</t>
  </si>
  <si>
    <t>ViaC3</t>
  </si>
  <si>
    <t>Via Eden</t>
  </si>
  <si>
    <t>AMD 466</t>
  </si>
  <si>
    <t>Via 1GHz</t>
  </si>
  <si>
    <t>AMD Au 1550 RISC</t>
  </si>
  <si>
    <t>VIA Eden ULV processor</t>
  </si>
  <si>
    <t>VIA C7 processor</t>
  </si>
  <si>
    <t>AMD Geode LX800 500MHz</t>
  </si>
  <si>
    <t>VIA C3 533MHz</t>
  </si>
  <si>
    <t>VIA C3 1GHz</t>
  </si>
  <si>
    <t>VIA Eden CPU 1GHz (fan less)</t>
  </si>
  <si>
    <t>mobile</t>
  </si>
  <si>
    <t>VIA C7 1.5GHz</t>
  </si>
  <si>
    <t>Transmeta Crusoe</t>
  </si>
  <si>
    <t>RMI Alchemy Au1551</t>
  </si>
  <si>
    <t>published data</t>
  </si>
  <si>
    <t>ENERGY STAR Thin Client Dataset 8.29.08</t>
  </si>
  <si>
    <t>Company A</t>
  </si>
  <si>
    <t>Company B</t>
  </si>
  <si>
    <t>Company C</t>
  </si>
  <si>
    <t>Company D</t>
  </si>
  <si>
    <t>Company E</t>
  </si>
  <si>
    <t>Company F</t>
  </si>
  <si>
    <t>Company G</t>
  </si>
  <si>
    <t>Company H</t>
  </si>
  <si>
    <t>Company I</t>
  </si>
  <si>
    <t>Company J</t>
  </si>
  <si>
    <t>Company K</t>
  </si>
  <si>
    <t>Company L</t>
  </si>
  <si>
    <t>Company M</t>
  </si>
  <si>
    <t>Company N</t>
  </si>
  <si>
    <t>Company O</t>
  </si>
  <si>
    <t>Company P</t>
  </si>
  <si>
    <t>Company Q</t>
  </si>
  <si>
    <t>OS A</t>
  </si>
  <si>
    <t>OS B</t>
  </si>
  <si>
    <t>OS C</t>
  </si>
  <si>
    <t>OS D</t>
  </si>
  <si>
    <t>OS E</t>
  </si>
  <si>
    <t>OS F</t>
  </si>
  <si>
    <t>OS G</t>
  </si>
  <si>
    <t>OS H</t>
  </si>
  <si>
    <t>OS I</t>
  </si>
  <si>
    <t>OS J</t>
  </si>
  <si>
    <t>OS K</t>
  </si>
  <si>
    <t>OS L</t>
  </si>
  <si>
    <t>OS M</t>
  </si>
  <si>
    <t>OS N</t>
  </si>
  <si>
    <t>OS O</t>
  </si>
  <si>
    <t>OS P</t>
  </si>
  <si>
    <t>OS Q</t>
  </si>
  <si>
    <t>OS R</t>
  </si>
  <si>
    <t>ENERGY STAR Compliance Level</t>
  </si>
  <si>
    <t>Y</t>
  </si>
  <si>
    <t>N</t>
  </si>
  <si>
    <t>Internal</t>
  </si>
  <si>
    <t>Nvidia Geforce 8600M GT</t>
  </si>
  <si>
    <t>External</t>
  </si>
  <si>
    <t>Cat C</t>
  </si>
  <si>
    <t>V5.0 Category</t>
  </si>
  <si>
    <t>N=</t>
  </si>
  <si>
    <t>TEC (after adders)</t>
  </si>
  <si>
    <t>kWh</t>
  </si>
  <si>
    <t>ranking by TEC</t>
  </si>
  <si>
    <t>Draft 2 Levels</t>
  </si>
  <si>
    <t>TEC Weighting</t>
  </si>
  <si>
    <t>9.15.08</t>
  </si>
  <si>
    <t>ENERGY STAR Computer Test Collection - 9.15.08</t>
  </si>
  <si>
    <t>Category A:</t>
  </si>
  <si>
    <t>Category B:</t>
  </si>
  <si>
    <t>Category C:</t>
  </si>
  <si>
    <t>All desktop computers that do not meet the definition of either Category B or Category C below will be considered under Category A for ENERGY STAR qualification.</t>
  </si>
  <si>
    <t>Categories</t>
  </si>
  <si>
    <t>To qualify under Category B desktops must have a discrete graphics card.</t>
  </si>
  <si>
    <t>To qualify under Category C desktops must have:</t>
  </si>
  <si>
    <t>- Greater than or equal to 3 Cores per discrete processor</t>
  </si>
  <si>
    <t>In addition to the requirements above, models qualifying under Category C must be configured with at least 1 of the following 2 characteristics:</t>
  </si>
  <si>
    <t>- 2 or more Hard Drives; and/or</t>
  </si>
  <si>
    <t>- Discrete Graphics with &gt;128 bit Frame Buffer Width</t>
  </si>
  <si>
    <t>All notebook computers that do not meet the definition of Category B will be considered under Category A for ENERGY STAR qualification.</t>
  </si>
  <si>
    <t>Category A</t>
  </si>
  <si>
    <t>Category B</t>
  </si>
  <si>
    <t>Category C</t>
  </si>
  <si>
    <t>Memory (for computers with ≥ 4 GB)</t>
  </si>
  <si>
    <t>TEC reduction</t>
  </si>
  <si>
    <t>Ethernet n/a</t>
  </si>
  <si>
    <t>v</t>
  </si>
  <si>
    <t>To qualify under Category B desktops must have a discrete graphics card with &gt; 64-bit frame buffer width.</t>
  </si>
  <si>
    <t>FB Width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</si>
</sst>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yyyy/m/d;@"/>
    <numFmt numFmtId="166" formatCode="&quot;△&quot;\ #,##0;&quot;▲&quot;\ #,##0"/>
    <numFmt numFmtId="167" formatCode="0_ "/>
    <numFmt numFmtId="168" formatCode="0.00_);[Red]\(0.00\)"/>
    <numFmt numFmtId="169" formatCode="[$-409]dd\-mmm\-yy;@"/>
    <numFmt numFmtId="170" formatCode="0.00_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color indexed="63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5.25"/>
      <name val="Arial"/>
      <family val="0"/>
    </font>
    <font>
      <i/>
      <sz val="10"/>
      <name val="Arial"/>
      <family val="2"/>
    </font>
    <font>
      <b/>
      <sz val="3"/>
      <name val="Arial"/>
      <family val="0"/>
    </font>
    <font>
      <b/>
      <sz val="1.75"/>
      <name val="Arial"/>
      <family val="0"/>
    </font>
    <font>
      <sz val="2.5"/>
      <name val="Arial"/>
      <family val="0"/>
    </font>
    <font>
      <sz val="2.5"/>
      <color indexed="39"/>
      <name val="Arial"/>
      <family val="2"/>
    </font>
    <font>
      <sz val="2.5"/>
      <color indexed="14"/>
      <name val="Arial"/>
      <family val="2"/>
    </font>
    <font>
      <sz val="10"/>
      <color indexed="10"/>
      <name val="Arial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i/>
      <sz val="10"/>
      <color indexed="9"/>
      <name val="Arial"/>
      <family val="0"/>
    </font>
    <font>
      <b/>
      <i/>
      <sz val="10"/>
      <color indexed="9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slantDashDot"/>
      <bottom style="thin"/>
    </border>
    <border>
      <left style="thin"/>
      <right style="slantDashDot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slantDashDot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slantDashDot"/>
      <top style="slantDashDot"/>
      <bottom style="thin"/>
    </border>
    <border>
      <left style="medium"/>
      <right style="thin"/>
      <top style="slantDashDot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39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22" borderId="10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4" fillId="22" borderId="12" xfId="0" applyFont="1" applyFill="1" applyBorder="1" applyAlignment="1">
      <alignment horizontal="center" textRotation="90" wrapText="1"/>
    </xf>
    <xf numFmtId="0" fontId="4" fillId="0" borderId="13" xfId="0" applyFont="1" applyFill="1" applyBorder="1" applyAlignment="1">
      <alignment horizontal="center" textRotation="90" wrapText="1"/>
    </xf>
    <xf numFmtId="0" fontId="4" fillId="22" borderId="14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4" fillId="22" borderId="15" xfId="0" applyFont="1" applyFill="1" applyBorder="1" applyAlignment="1">
      <alignment horizontal="center" textRotation="90" wrapText="1"/>
    </xf>
    <xf numFmtId="0" fontId="4" fillId="22" borderId="16" xfId="0" applyFont="1" applyFill="1" applyBorder="1" applyAlignment="1">
      <alignment horizontal="center" textRotation="90" wrapText="1"/>
    </xf>
    <xf numFmtId="0" fontId="0" fillId="22" borderId="17" xfId="0" applyFill="1" applyBorder="1" applyAlignment="1">
      <alignment/>
    </xf>
    <xf numFmtId="0" fontId="0" fillId="22" borderId="18" xfId="0" applyFill="1" applyBorder="1" applyAlignment="1">
      <alignment/>
    </xf>
    <xf numFmtId="0" fontId="4" fillId="22" borderId="19" xfId="0" applyFont="1" applyFill="1" applyBorder="1" applyAlignment="1">
      <alignment horizontal="center" textRotation="90" wrapText="1"/>
    </xf>
    <xf numFmtId="0" fontId="4" fillId="22" borderId="20" xfId="0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center" textRotation="90" wrapText="1"/>
    </xf>
    <xf numFmtId="0" fontId="4" fillId="0" borderId="21" xfId="0" applyFont="1" applyBorder="1" applyAlignment="1">
      <alignment/>
    </xf>
    <xf numFmtId="0" fontId="4" fillId="22" borderId="22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 wrapText="1"/>
    </xf>
    <xf numFmtId="0" fontId="4" fillId="0" borderId="23" xfId="0" applyFont="1" applyFill="1" applyBorder="1" applyAlignment="1">
      <alignment horizontal="center" textRotation="90" wrapText="1"/>
    </xf>
    <xf numFmtId="0" fontId="5" fillId="0" borderId="1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4" fillId="0" borderId="25" xfId="0" applyFont="1" applyFill="1" applyBorder="1" applyAlignment="1">
      <alignment horizontal="center" textRotation="90" wrapText="1"/>
    </xf>
    <xf numFmtId="0" fontId="0" fillId="0" borderId="17" xfId="0" applyFill="1" applyBorder="1" applyAlignment="1">
      <alignment/>
    </xf>
    <xf numFmtId="0" fontId="4" fillId="0" borderId="19" xfId="0" applyFont="1" applyFill="1" applyBorder="1" applyAlignment="1">
      <alignment horizontal="center" textRotation="90" wrapText="1"/>
    </xf>
    <xf numFmtId="0" fontId="0" fillId="0" borderId="0" xfId="0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22" borderId="26" xfId="0" applyFill="1" applyBorder="1" applyAlignment="1">
      <alignment/>
    </xf>
    <xf numFmtId="0" fontId="0" fillId="0" borderId="17" xfId="0" applyBorder="1" applyAlignment="1">
      <alignment/>
    </xf>
    <xf numFmtId="0" fontId="0" fillId="22" borderId="26" xfId="0" applyFont="1" applyFill="1" applyBorder="1" applyAlignment="1">
      <alignment horizontal="left" wrapText="1"/>
    </xf>
    <xf numFmtId="0" fontId="0" fillId="22" borderId="17" xfId="0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22" borderId="17" xfId="0" applyFill="1" applyBorder="1" applyAlignment="1">
      <alignment horizontal="left"/>
    </xf>
    <xf numFmtId="0" fontId="0" fillId="22" borderId="26" xfId="0" applyFill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22" borderId="26" xfId="59" applyFill="1" applyBorder="1" applyAlignment="1">
      <alignment horizontal="left"/>
      <protection/>
    </xf>
    <xf numFmtId="0" fontId="0" fillId="22" borderId="17" xfId="59" applyFill="1" applyBorder="1" applyAlignment="1">
      <alignment horizontal="left"/>
      <protection/>
    </xf>
    <xf numFmtId="0" fontId="0" fillId="22" borderId="27" xfId="59" applyFill="1" applyBorder="1" applyAlignment="1">
      <alignment horizontal="left"/>
      <protection/>
    </xf>
    <xf numFmtId="0" fontId="0" fillId="0" borderId="28" xfId="59" applyBorder="1" applyAlignment="1">
      <alignment horizontal="left"/>
      <protection/>
    </xf>
    <xf numFmtId="0" fontId="0" fillId="22" borderId="17" xfId="59" applyFill="1" applyBorder="1" applyAlignment="1">
      <alignment horizontal="left" wrapText="1"/>
      <protection/>
    </xf>
    <xf numFmtId="0" fontId="0" fillId="0" borderId="28" xfId="59" applyFont="1" applyFill="1" applyBorder="1" applyAlignment="1">
      <alignment horizontal="left" wrapText="1"/>
      <protection/>
    </xf>
    <xf numFmtId="14" fontId="0" fillId="22" borderId="17" xfId="59" applyNumberFormat="1" applyFill="1" applyBorder="1" applyAlignment="1">
      <alignment horizontal="left"/>
      <protection/>
    </xf>
    <xf numFmtId="0" fontId="0" fillId="0" borderId="17" xfId="0" applyBorder="1" applyAlignment="1">
      <alignment horizontal="left"/>
    </xf>
    <xf numFmtId="0" fontId="0" fillId="22" borderId="26" xfId="0" applyFill="1" applyBorder="1" applyAlignment="1">
      <alignment horizontal="left"/>
    </xf>
    <xf numFmtId="0" fontId="0" fillId="22" borderId="29" xfId="0" applyFill="1" applyBorder="1" applyAlignment="1">
      <alignment horizontal="left"/>
    </xf>
    <xf numFmtId="0" fontId="0" fillId="22" borderId="27" xfId="0" applyFill="1" applyBorder="1" applyAlignment="1">
      <alignment horizontal="left" wrapText="1"/>
    </xf>
    <xf numFmtId="0" fontId="0" fillId="0" borderId="28" xfId="0" applyBorder="1" applyAlignment="1">
      <alignment horizontal="left"/>
    </xf>
    <xf numFmtId="0" fontId="0" fillId="22" borderId="26" xfId="0" applyFont="1" applyFill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22" borderId="27" xfId="0" applyFill="1" applyBorder="1" applyAlignment="1">
      <alignment horizontal="left"/>
    </xf>
    <xf numFmtId="0" fontId="0" fillId="22" borderId="18" xfId="0" applyFill="1" applyBorder="1" applyAlignment="1">
      <alignment horizontal="left"/>
    </xf>
    <xf numFmtId="14" fontId="0" fillId="22" borderId="17" xfId="0" applyNumberFormat="1" applyFill="1" applyBorder="1" applyAlignment="1">
      <alignment horizontal="left"/>
    </xf>
    <xf numFmtId="0" fontId="0" fillId="22" borderId="17" xfId="0" applyFont="1" applyFill="1" applyBorder="1" applyAlignment="1">
      <alignment horizontal="left"/>
    </xf>
    <xf numFmtId="0" fontId="0" fillId="22" borderId="28" xfId="0" applyFill="1" applyBorder="1" applyAlignment="1">
      <alignment horizontal="left"/>
    </xf>
    <xf numFmtId="0" fontId="0" fillId="22" borderId="17" xfId="0" applyFont="1" applyFill="1" applyBorder="1" applyAlignment="1">
      <alignment horizontal="left" wrapText="1"/>
    </xf>
    <xf numFmtId="14" fontId="0" fillId="22" borderId="17" xfId="0" applyNumberFormat="1" applyFill="1" applyBorder="1" applyAlignment="1">
      <alignment horizontal="left" wrapText="1"/>
    </xf>
    <xf numFmtId="0" fontId="26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22" borderId="28" xfId="0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22" borderId="27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14" fontId="0" fillId="22" borderId="17" xfId="0" applyNumberFormat="1" applyFont="1" applyFill="1" applyBorder="1" applyAlignment="1">
      <alignment horizontal="left" wrapText="1"/>
    </xf>
    <xf numFmtId="0" fontId="26" fillId="22" borderId="17" xfId="0" applyFont="1" applyFill="1" applyBorder="1" applyAlignment="1">
      <alignment horizontal="left" wrapText="1"/>
    </xf>
    <xf numFmtId="0" fontId="0" fillId="22" borderId="28" xfId="0" applyFont="1" applyFill="1" applyBorder="1" applyAlignment="1">
      <alignment horizontal="left" wrapText="1"/>
    </xf>
    <xf numFmtId="17" fontId="0" fillId="22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8" xfId="0" applyFill="1" applyBorder="1" applyAlignment="1">
      <alignment horizontal="left" wrapText="1"/>
    </xf>
    <xf numFmtId="17" fontId="0" fillId="22" borderId="17" xfId="0" applyNumberFormat="1" applyFill="1" applyBorder="1" applyAlignment="1">
      <alignment horizontal="left" wrapText="1"/>
    </xf>
    <xf numFmtId="0" fontId="0" fillId="22" borderId="26" xfId="0" applyFill="1" applyBorder="1" applyAlignment="1">
      <alignment horizontal="left" wrapText="1"/>
    </xf>
    <xf numFmtId="0" fontId="0" fillId="22" borderId="17" xfId="0" applyFill="1" applyBorder="1" applyAlignment="1">
      <alignment horizontal="left" wrapText="1"/>
    </xf>
    <xf numFmtId="0" fontId="0" fillId="22" borderId="26" xfId="0" applyFill="1" applyBorder="1" applyAlignment="1">
      <alignment horizontal="left"/>
    </xf>
    <xf numFmtId="0" fontId="0" fillId="22" borderId="17" xfId="0" applyFill="1" applyBorder="1" applyAlignment="1">
      <alignment horizontal="left"/>
    </xf>
    <xf numFmtId="0" fontId="0" fillId="22" borderId="27" xfId="0" applyFill="1" applyBorder="1" applyAlignment="1">
      <alignment horizontal="left"/>
    </xf>
    <xf numFmtId="0" fontId="0" fillId="22" borderId="17" xfId="0" applyFont="1" applyFill="1" applyBorder="1" applyAlignment="1">
      <alignment horizontal="left" wrapText="1"/>
    </xf>
    <xf numFmtId="0" fontId="0" fillId="24" borderId="0" xfId="0" applyFill="1" applyBorder="1" applyAlignment="1">
      <alignment horizontal="left"/>
    </xf>
    <xf numFmtId="0" fontId="0" fillId="22" borderId="17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left"/>
    </xf>
    <xf numFmtId="0" fontId="0" fillId="22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22" borderId="2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14" fontId="0" fillId="22" borderId="17" xfId="0" applyNumberFormat="1" applyFont="1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22" borderId="27" xfId="0" applyFill="1" applyBorder="1" applyAlignment="1">
      <alignment horizontal="left" wrapText="1"/>
    </xf>
    <xf numFmtId="14" fontId="0" fillId="22" borderId="17" xfId="0" applyNumberForma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7" xfId="0" applyFill="1" applyBorder="1" applyAlignment="1">
      <alignment horizontal="left"/>
    </xf>
    <xf numFmtId="0" fontId="29" fillId="22" borderId="17" xfId="0" applyFont="1" applyFill="1" applyBorder="1" applyAlignment="1">
      <alignment horizontal="left"/>
    </xf>
    <xf numFmtId="0" fontId="29" fillId="24" borderId="17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0" fontId="31" fillId="0" borderId="0" xfId="0" applyFont="1" applyAlignment="1">
      <alignment horizontal="left"/>
    </xf>
    <xf numFmtId="14" fontId="29" fillId="22" borderId="17" xfId="0" applyNumberFormat="1" applyFont="1" applyFill="1" applyBorder="1" applyAlignment="1">
      <alignment horizontal="left"/>
    </xf>
    <xf numFmtId="0" fontId="0" fillId="22" borderId="17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/>
    </xf>
    <xf numFmtId="0" fontId="0" fillId="22" borderId="17" xfId="0" applyFont="1" applyFill="1" applyBorder="1" applyAlignment="1" quotePrefix="1">
      <alignment horizontal="left"/>
    </xf>
    <xf numFmtId="0" fontId="0" fillId="22" borderId="26" xfId="0" applyFont="1" applyFill="1" applyBorder="1" applyAlignment="1">
      <alignment horizontal="left"/>
    </xf>
    <xf numFmtId="0" fontId="0" fillId="22" borderId="27" xfId="0" applyFont="1" applyFill="1" applyBorder="1" applyAlignment="1">
      <alignment horizontal="left"/>
    </xf>
    <xf numFmtId="0" fontId="30" fillId="22" borderId="17" xfId="0" applyFont="1" applyFill="1" applyBorder="1" applyAlignment="1">
      <alignment horizontal="left"/>
    </xf>
    <xf numFmtId="0" fontId="0" fillId="22" borderId="17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22" borderId="28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wrapText="1"/>
    </xf>
    <xf numFmtId="0" fontId="30" fillId="22" borderId="17" xfId="58" applyFill="1" applyBorder="1" applyAlignment="1">
      <alignment horizontal="left" vertical="center"/>
      <protection/>
    </xf>
    <xf numFmtId="0" fontId="0" fillId="0" borderId="17" xfId="0" applyFill="1" applyBorder="1" applyAlignment="1">
      <alignment horizontal="left" vertical="center"/>
    </xf>
    <xf numFmtId="0" fontId="0" fillId="22" borderId="26" xfId="0" applyFill="1" applyBorder="1" applyAlignment="1">
      <alignment horizontal="left" vertical="center"/>
    </xf>
    <xf numFmtId="0" fontId="30" fillId="22" borderId="1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2" borderId="17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14" fontId="0" fillId="22" borderId="17" xfId="0" applyNumberForma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14" fontId="0" fillId="22" borderId="17" xfId="0" applyNumberFormat="1" applyFont="1" applyFill="1" applyBorder="1" applyAlignment="1">
      <alignment horizontal="left" vertical="center" wrapText="1"/>
    </xf>
    <xf numFmtId="0" fontId="0" fillId="22" borderId="17" xfId="0" applyFill="1" applyBorder="1" applyAlignment="1">
      <alignment horizontal="left" vertical="center" wrapText="1"/>
    </xf>
    <xf numFmtId="0" fontId="0" fillId="22" borderId="17" xfId="58" applyFont="1" applyFill="1" applyBorder="1" applyAlignment="1">
      <alignment horizontal="left" vertical="center"/>
      <protection/>
    </xf>
    <xf numFmtId="0" fontId="0" fillId="22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 wrapText="1"/>
    </xf>
    <xf numFmtId="0" fontId="0" fillId="22" borderId="26" xfId="0" applyFont="1" applyFill="1" applyBorder="1" applyAlignment="1">
      <alignment horizontal="left" vertical="center"/>
    </xf>
    <xf numFmtId="1" fontId="0" fillId="22" borderId="17" xfId="0" applyNumberFormat="1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2" fontId="0" fillId="22" borderId="17" xfId="0" applyNumberFormat="1" applyFont="1" applyFill="1" applyBorder="1" applyAlignment="1">
      <alignment horizontal="left" vertical="center"/>
    </xf>
    <xf numFmtId="2" fontId="0" fillId="22" borderId="27" xfId="0" applyNumberFormat="1" applyFont="1" applyFill="1" applyBorder="1" applyAlignment="1">
      <alignment horizontal="left" vertical="center"/>
    </xf>
    <xf numFmtId="0" fontId="0" fillId="22" borderId="28" xfId="0" applyFont="1" applyFill="1" applyBorder="1" applyAlignment="1">
      <alignment horizontal="left" vertical="center"/>
    </xf>
    <xf numFmtId="0" fontId="0" fillId="22" borderId="17" xfId="0" applyFont="1" applyFill="1" applyBorder="1" applyAlignment="1">
      <alignment horizontal="left" vertical="center" wrapText="1"/>
    </xf>
    <xf numFmtId="14" fontId="0" fillId="22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25" borderId="17" xfId="0" applyFont="1" applyFill="1" applyBorder="1" applyAlignment="1">
      <alignment horizontal="left" vertical="center"/>
    </xf>
    <xf numFmtId="0" fontId="0" fillId="22" borderId="2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22" borderId="17" xfId="0" applyFill="1" applyBorder="1" applyAlignment="1">
      <alignment horizontal="center" wrapText="1"/>
    </xf>
    <xf numFmtId="0" fontId="0" fillId="22" borderId="17" xfId="0" applyFont="1" applyFill="1" applyBorder="1" applyAlignment="1">
      <alignment horizontal="center" wrapText="1"/>
    </xf>
    <xf numFmtId="0" fontId="0" fillId="22" borderId="17" xfId="0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2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0" fillId="22" borderId="17" xfId="0" applyFill="1" applyBorder="1" applyAlignment="1">
      <alignment wrapText="1"/>
    </xf>
    <xf numFmtId="0" fontId="0" fillId="22" borderId="17" xfId="0" applyFill="1" applyBorder="1" applyAlignment="1">
      <alignment/>
    </xf>
    <xf numFmtId="0" fontId="0" fillId="22" borderId="26" xfId="0" applyFill="1" applyBorder="1" applyAlignment="1">
      <alignment/>
    </xf>
    <xf numFmtId="14" fontId="0" fillId="22" borderId="17" xfId="0" applyNumberFormat="1" applyFont="1" applyFill="1" applyBorder="1" applyAlignment="1">
      <alignment wrapText="1"/>
    </xf>
    <xf numFmtId="0" fontId="0" fillId="22" borderId="17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22" borderId="26" xfId="0" applyFill="1" applyBorder="1" applyAlignment="1">
      <alignment wrapText="1"/>
    </xf>
    <xf numFmtId="0" fontId="0" fillId="22" borderId="27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29" fillId="22" borderId="26" xfId="0" applyFont="1" applyFill="1" applyBorder="1" applyAlignment="1">
      <alignment horizontal="left"/>
    </xf>
    <xf numFmtId="0" fontId="29" fillId="22" borderId="17" xfId="0" applyFont="1" applyFill="1" applyBorder="1" applyAlignment="1">
      <alignment horizontal="left"/>
    </xf>
    <xf numFmtId="0" fontId="31" fillId="22" borderId="17" xfId="0" applyFont="1" applyFill="1" applyBorder="1" applyAlignment="1">
      <alignment horizontal="left" vertical="center" wrapText="1"/>
    </xf>
    <xf numFmtId="169" fontId="0" fillId="22" borderId="17" xfId="0" applyNumberFormat="1" applyFont="1" applyFill="1" applyBorder="1" applyAlignment="1">
      <alignment horizontal="left"/>
    </xf>
    <xf numFmtId="169" fontId="0" fillId="22" borderId="17" xfId="0" applyNumberFormat="1" applyFont="1" applyFill="1" applyBorder="1" applyAlignment="1">
      <alignment horizontal="left"/>
    </xf>
    <xf numFmtId="16" fontId="0" fillId="22" borderId="17" xfId="0" applyNumberFormat="1" applyFill="1" applyBorder="1" applyAlignment="1">
      <alignment horizontal="center"/>
    </xf>
    <xf numFmtId="0" fontId="0" fillId="0" borderId="17" xfId="0" applyFont="1" applyFill="1" applyBorder="1" applyAlignment="1">
      <alignment horizontal="left" wrapText="1"/>
    </xf>
    <xf numFmtId="0" fontId="0" fillId="0" borderId="17" xfId="59" applyBorder="1" applyAlignment="1">
      <alignment horizontal="left"/>
      <protection/>
    </xf>
    <xf numFmtId="0" fontId="0" fillId="22" borderId="26" xfId="0" applyFill="1" applyBorder="1" applyAlignment="1">
      <alignment horizontal="center"/>
    </xf>
    <xf numFmtId="0" fontId="0" fillId="22" borderId="28" xfId="0" applyFill="1" applyBorder="1" applyAlignment="1">
      <alignment horizontal="left" vertical="center"/>
    </xf>
    <xf numFmtId="0" fontId="0" fillId="22" borderId="28" xfId="59" applyFill="1" applyBorder="1" applyAlignment="1">
      <alignment horizontal="left"/>
      <protection/>
    </xf>
    <xf numFmtId="0" fontId="0" fillId="22" borderId="28" xfId="0" applyFill="1" applyBorder="1" applyAlignment="1">
      <alignment horizontal="center"/>
    </xf>
    <xf numFmtId="0" fontId="0" fillId="22" borderId="27" xfId="0" applyFont="1" applyFill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0" fillId="0" borderId="28" xfId="0" applyFont="1" applyFill="1" applyBorder="1" applyAlignment="1">
      <alignment horizontal="left" vertical="center"/>
    </xf>
    <xf numFmtId="0" fontId="29" fillId="22" borderId="26" xfId="0" applyFont="1" applyFill="1" applyBorder="1" applyAlignment="1">
      <alignment horizontal="left"/>
    </xf>
    <xf numFmtId="0" fontId="0" fillId="22" borderId="17" xfId="0" applyFill="1" applyBorder="1" applyAlignment="1">
      <alignment wrapText="1"/>
    </xf>
    <xf numFmtId="0" fontId="0" fillId="22" borderId="17" xfId="0" applyFont="1" applyFill="1" applyBorder="1" applyAlignment="1">
      <alignment wrapText="1"/>
    </xf>
    <xf numFmtId="14" fontId="0" fillId="22" borderId="17" xfId="0" applyNumberFormat="1" applyFill="1" applyBorder="1" applyAlignment="1">
      <alignment/>
    </xf>
    <xf numFmtId="17" fontId="0" fillId="22" borderId="17" xfId="0" applyNumberFormat="1" applyFill="1" applyBorder="1" applyAlignment="1">
      <alignment horizontal="left"/>
    </xf>
    <xf numFmtId="49" fontId="0" fillId="22" borderId="17" xfId="0" applyNumberFormat="1" applyFill="1" applyBorder="1" applyAlignment="1">
      <alignment horizontal="left"/>
    </xf>
    <xf numFmtId="0" fontId="29" fillId="24" borderId="27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17" xfId="59" applyFill="1" applyBorder="1" applyAlignment="1">
      <alignment horizontal="left" wrapText="1"/>
      <protection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0" fillId="22" borderId="17" xfId="0" applyFont="1" applyFill="1" applyBorder="1" applyAlignment="1">
      <alignment/>
    </xf>
    <xf numFmtId="0" fontId="0" fillId="0" borderId="17" xfId="0" applyBorder="1" applyAlignment="1">
      <alignment horizontal="left" wrapText="1"/>
    </xf>
    <xf numFmtId="0" fontId="26" fillId="0" borderId="17" xfId="0" applyFont="1" applyBorder="1" applyAlignment="1">
      <alignment horizontal="left"/>
    </xf>
    <xf numFmtId="0" fontId="0" fillId="22" borderId="18" xfId="0" applyFill="1" applyBorder="1" applyAlignment="1">
      <alignment horizontal="center"/>
    </xf>
    <xf numFmtId="0" fontId="0" fillId="22" borderId="26" xfId="0" applyFont="1" applyFill="1" applyBorder="1" applyAlignment="1">
      <alignment/>
    </xf>
    <xf numFmtId="0" fontId="29" fillId="22" borderId="27" xfId="0" applyFont="1" applyFill="1" applyBorder="1" applyAlignment="1">
      <alignment horizontal="left"/>
    </xf>
    <xf numFmtId="0" fontId="0" fillId="22" borderId="28" xfId="0" applyFill="1" applyBorder="1" applyAlignment="1">
      <alignment/>
    </xf>
    <xf numFmtId="0" fontId="0" fillId="22" borderId="27" xfId="0" applyFill="1" applyBorder="1" applyAlignment="1">
      <alignment/>
    </xf>
    <xf numFmtId="0" fontId="0" fillId="0" borderId="28" xfId="0" applyFont="1" applyBorder="1" applyAlignment="1">
      <alignment horizontal="left" vertical="center"/>
    </xf>
    <xf numFmtId="0" fontId="0" fillId="0" borderId="30" xfId="0" applyBorder="1" applyAlignment="1">
      <alignment horizontal="left"/>
    </xf>
    <xf numFmtId="0" fontId="29" fillId="24" borderId="30" xfId="0" applyFont="1" applyFill="1" applyBorder="1" applyAlignment="1">
      <alignment horizontal="left"/>
    </xf>
    <xf numFmtId="2" fontId="0" fillId="22" borderId="27" xfId="0" applyNumberFormat="1" applyFill="1" applyBorder="1" applyAlignment="1">
      <alignment horizontal="right"/>
    </xf>
    <xf numFmtId="2" fontId="0" fillId="22" borderId="27" xfId="0" applyNumberFormat="1" applyFont="1" applyFill="1" applyBorder="1" applyAlignment="1">
      <alignment horizontal="right" wrapText="1"/>
    </xf>
    <xf numFmtId="2" fontId="0" fillId="22" borderId="27" xfId="0" applyNumberFormat="1" applyFont="1" applyFill="1" applyBorder="1" applyAlignment="1">
      <alignment horizontal="right"/>
    </xf>
    <xf numFmtId="2" fontId="0" fillId="22" borderId="27" xfId="0" applyNumberFormat="1" applyFill="1" applyBorder="1" applyAlignment="1">
      <alignment horizontal="right" wrapText="1"/>
    </xf>
    <xf numFmtId="2" fontId="0" fillId="22" borderId="27" xfId="0" applyNumberFormat="1" applyFill="1" applyBorder="1" applyAlignment="1">
      <alignment horizontal="right"/>
    </xf>
    <xf numFmtId="2" fontId="0" fillId="22" borderId="27" xfId="0" applyNumberFormat="1" applyFont="1" applyFill="1" applyBorder="1" applyAlignment="1">
      <alignment horizontal="right" wrapText="1"/>
    </xf>
    <xf numFmtId="2" fontId="29" fillId="22" borderId="27" xfId="0" applyNumberFormat="1" applyFont="1" applyFill="1" applyBorder="1" applyAlignment="1">
      <alignment horizontal="right"/>
    </xf>
    <xf numFmtId="0" fontId="0" fillId="22" borderId="18" xfId="0" applyFill="1" applyBorder="1" applyAlignment="1">
      <alignment horizontal="left" vertical="center"/>
    </xf>
    <xf numFmtId="0" fontId="0" fillId="22" borderId="30" xfId="0" applyFill="1" applyBorder="1" applyAlignment="1">
      <alignment horizontal="left"/>
    </xf>
    <xf numFmtId="0" fontId="0" fillId="22" borderId="30" xfId="0" applyFill="1" applyBorder="1" applyAlignment="1">
      <alignment/>
    </xf>
    <xf numFmtId="0" fontId="29" fillId="22" borderId="30" xfId="0" applyFont="1" applyFill="1" applyBorder="1" applyAlignment="1">
      <alignment horizontal="left"/>
    </xf>
    <xf numFmtId="0" fontId="0" fillId="7" borderId="27" xfId="0" applyFont="1" applyFill="1" applyBorder="1" applyAlignment="1">
      <alignment horizontal="left"/>
    </xf>
    <xf numFmtId="15" fontId="0" fillId="22" borderId="17" xfId="0" applyNumberFormat="1" applyFont="1" applyFill="1" applyBorder="1" applyAlignment="1">
      <alignment horizontal="left" vertical="center"/>
    </xf>
    <xf numFmtId="0" fontId="0" fillId="22" borderId="27" xfId="0" applyFont="1" applyFill="1" applyBorder="1" applyAlignment="1">
      <alignment horizontal="left" wrapText="1"/>
    </xf>
    <xf numFmtId="0" fontId="0" fillId="22" borderId="28" xfId="0" applyFont="1" applyFill="1" applyBorder="1" applyAlignment="1">
      <alignment horizontal="left" wrapText="1"/>
    </xf>
    <xf numFmtId="0" fontId="0" fillId="22" borderId="18" xfId="59" applyFill="1" applyBorder="1" applyAlignment="1">
      <alignment horizontal="left"/>
      <protection/>
    </xf>
    <xf numFmtId="14" fontId="0" fillId="22" borderId="17" xfId="0" applyNumberFormat="1" applyFill="1" applyBorder="1" applyAlignment="1">
      <alignment/>
    </xf>
    <xf numFmtId="14" fontId="31" fillId="22" borderId="17" xfId="0" applyNumberFormat="1" applyFont="1" applyFill="1" applyBorder="1" applyAlignment="1">
      <alignment horizontal="left" vertical="center" wrapText="1"/>
    </xf>
    <xf numFmtId="165" fontId="0" fillId="22" borderId="17" xfId="0" applyNumberFormat="1" applyFill="1" applyBorder="1" applyAlignment="1">
      <alignment horizontal="left"/>
    </xf>
    <xf numFmtId="0" fontId="31" fillId="22" borderId="17" xfId="0" applyFont="1" applyFill="1" applyBorder="1" applyAlignment="1">
      <alignment horizontal="left" vertical="center" wrapText="1"/>
    </xf>
    <xf numFmtId="0" fontId="0" fillId="22" borderId="17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22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 horizontal="left"/>
    </xf>
    <xf numFmtId="166" fontId="0" fillId="22" borderId="17" xfId="0" applyNumberFormat="1" applyFill="1" applyBorder="1" applyAlignment="1">
      <alignment horizontal="left"/>
    </xf>
    <xf numFmtId="0" fontId="31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166" fontId="0" fillId="22" borderId="17" xfId="0" applyNumberFormat="1" applyFont="1" applyFill="1" applyBorder="1" applyAlignment="1">
      <alignment horizontal="left"/>
    </xf>
    <xf numFmtId="0" fontId="31" fillId="22" borderId="17" xfId="0" applyFont="1" applyFill="1" applyBorder="1" applyAlignment="1">
      <alignment horizontal="left"/>
    </xf>
    <xf numFmtId="0" fontId="31" fillId="22" borderId="26" xfId="0" applyFont="1" applyFill="1" applyBorder="1" applyAlignment="1">
      <alignment horizontal="left"/>
    </xf>
    <xf numFmtId="168" fontId="31" fillId="22" borderId="17" xfId="0" applyNumberFormat="1" applyFont="1" applyFill="1" applyBorder="1" applyAlignment="1">
      <alignment horizontal="left"/>
    </xf>
    <xf numFmtId="2" fontId="30" fillId="22" borderId="17" xfId="58" applyNumberFormat="1" applyFont="1" applyFill="1" applyBorder="1" applyAlignment="1">
      <alignment horizontal="right" vertical="center"/>
      <protection/>
    </xf>
    <xf numFmtId="0" fontId="0" fillId="22" borderId="27" xfId="0" applyFill="1" applyBorder="1" applyAlignment="1">
      <alignment/>
    </xf>
    <xf numFmtId="2" fontId="31" fillId="22" borderId="17" xfId="0" applyNumberFormat="1" applyFont="1" applyFill="1" applyBorder="1" applyAlignment="1">
      <alignment horizontal="right"/>
    </xf>
    <xf numFmtId="2" fontId="29" fillId="22" borderId="17" xfId="0" applyNumberFormat="1" applyFont="1" applyFill="1" applyBorder="1" applyAlignment="1">
      <alignment horizontal="right"/>
    </xf>
    <xf numFmtId="2" fontId="0" fillId="22" borderId="17" xfId="58" applyNumberFormat="1" applyFont="1" applyFill="1" applyBorder="1" applyAlignment="1">
      <alignment horizontal="right" vertical="center"/>
      <protection/>
    </xf>
    <xf numFmtId="0" fontId="0" fillId="22" borderId="27" xfId="0" applyFont="1" applyFill="1" applyBorder="1" applyAlignment="1">
      <alignment horizontal="center" wrapText="1"/>
    </xf>
    <xf numFmtId="2" fontId="0" fillId="22" borderId="27" xfId="0" applyNumberFormat="1" applyFill="1" applyBorder="1" applyAlignment="1">
      <alignment horizontal="right" wrapText="1"/>
    </xf>
    <xf numFmtId="0" fontId="0" fillId="22" borderId="17" xfId="0" applyFont="1" applyFill="1" applyBorder="1" applyAlignment="1">
      <alignment horizontal="left" vertical="center"/>
    </xf>
    <xf numFmtId="0" fontId="0" fillId="0" borderId="30" xfId="0" applyBorder="1" applyAlignment="1">
      <alignment/>
    </xf>
    <xf numFmtId="0" fontId="0" fillId="7" borderId="28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0" fillId="0" borderId="28" xfId="0" applyFont="1" applyFill="1" applyBorder="1" applyAlignment="1">
      <alignment horizontal="center" wrapText="1"/>
    </xf>
    <xf numFmtId="0" fontId="0" fillId="22" borderId="27" xfId="0" applyFont="1" applyFill="1" applyBorder="1" applyAlignment="1">
      <alignment horizontal="left" wrapText="1"/>
    </xf>
    <xf numFmtId="0" fontId="0" fillId="0" borderId="31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9" fontId="0" fillId="0" borderId="22" xfId="0" applyNumberFormat="1" applyFont="1" applyBorder="1" applyAlignment="1">
      <alignment vertical="top" wrapText="1"/>
    </xf>
    <xf numFmtId="0" fontId="0" fillId="0" borderId="17" xfId="0" applyFont="1" applyFill="1" applyBorder="1" applyAlignment="1">
      <alignment wrapText="1"/>
    </xf>
    <xf numFmtId="0" fontId="0" fillId="22" borderId="18" xfId="0" applyFont="1" applyFill="1" applyBorder="1" applyAlignment="1">
      <alignment horizontal="left"/>
    </xf>
    <xf numFmtId="0" fontId="0" fillId="0" borderId="17" xfId="0" applyFont="1" applyBorder="1" applyAlignment="1" quotePrefix="1">
      <alignment horizontal="left"/>
    </xf>
    <xf numFmtId="0" fontId="29" fillId="22" borderId="17" xfId="0" applyFont="1" applyFill="1" applyBorder="1" applyAlignment="1">
      <alignment horizontal="left"/>
    </xf>
    <xf numFmtId="2" fontId="29" fillId="22" borderId="17" xfId="0" applyNumberFormat="1" applyFont="1" applyFill="1" applyBorder="1" applyAlignment="1">
      <alignment horizontal="right"/>
    </xf>
    <xf numFmtId="0" fontId="31" fillId="22" borderId="17" xfId="0" applyFont="1" applyFill="1" applyBorder="1" applyAlignment="1">
      <alignment horizontal="left" vertical="center" wrapText="1"/>
    </xf>
    <xf numFmtId="0" fontId="0" fillId="22" borderId="27" xfId="0" applyFill="1" applyBorder="1" applyAlignment="1">
      <alignment horizontal="left" vertical="center"/>
    </xf>
    <xf numFmtId="0" fontId="0" fillId="22" borderId="27" xfId="0" applyFont="1" applyFill="1" applyBorder="1" applyAlignment="1">
      <alignment horizontal="left" vertical="center" wrapText="1"/>
    </xf>
    <xf numFmtId="0" fontId="0" fillId="22" borderId="27" xfId="0" applyFill="1" applyBorder="1" applyAlignment="1">
      <alignment wrapText="1"/>
    </xf>
    <xf numFmtId="0" fontId="0" fillId="0" borderId="17" xfId="0" applyFill="1" applyBorder="1" applyAlignment="1">
      <alignment horizontal="left"/>
    </xf>
    <xf numFmtId="0" fontId="29" fillId="0" borderId="17" xfId="0" applyFont="1" applyFill="1" applyBorder="1" applyAlignment="1">
      <alignment horizontal="left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4" fillId="0" borderId="17" xfId="0" applyFont="1" applyFill="1" applyBorder="1" applyAlignment="1">
      <alignment horizontal="center" textRotation="90" wrapText="1"/>
    </xf>
    <xf numFmtId="0" fontId="0" fillId="0" borderId="17" xfId="59" applyFont="1" applyFill="1" applyBorder="1" applyAlignment="1">
      <alignment wrapText="1"/>
      <protection/>
    </xf>
    <xf numFmtId="0" fontId="0" fillId="0" borderId="27" xfId="59" applyFont="1" applyFill="1" applyBorder="1" applyAlignment="1">
      <alignment wrapText="1"/>
      <protection/>
    </xf>
    <xf numFmtId="0" fontId="4" fillId="0" borderId="20" xfId="0" applyFont="1" applyFill="1" applyBorder="1" applyAlignment="1">
      <alignment horizontal="center" textRotation="90" wrapText="1"/>
    </xf>
    <xf numFmtId="0" fontId="0" fillId="0" borderId="34" xfId="59" applyFont="1" applyFill="1" applyBorder="1" applyAlignment="1">
      <alignment wrapText="1"/>
      <protection/>
    </xf>
    <xf numFmtId="0" fontId="0" fillId="0" borderId="35" xfId="59" applyFont="1" applyFill="1" applyBorder="1" applyAlignment="1">
      <alignment wrapText="1"/>
      <protection/>
    </xf>
    <xf numFmtId="0" fontId="0" fillId="22" borderId="18" xfId="0" applyFill="1" applyBorder="1" applyAlignment="1">
      <alignment horizontal="left" wrapText="1"/>
    </xf>
    <xf numFmtId="0" fontId="0" fillId="22" borderId="18" xfId="0" applyFill="1" applyBorder="1" applyAlignment="1">
      <alignment horizontal="left"/>
    </xf>
    <xf numFmtId="0" fontId="0" fillId="22" borderId="18" xfId="0" applyFont="1" applyFill="1" applyBorder="1" applyAlignment="1">
      <alignment horizontal="left"/>
    </xf>
    <xf numFmtId="0" fontId="0" fillId="22" borderId="18" xfId="0" applyFill="1" applyBorder="1" applyAlignment="1">
      <alignment horizontal="left" wrapText="1"/>
    </xf>
    <xf numFmtId="0" fontId="0" fillId="22" borderId="18" xfId="0" applyFont="1" applyFill="1" applyBorder="1" applyAlignment="1">
      <alignment horizontal="left" vertical="center"/>
    </xf>
    <xf numFmtId="0" fontId="0" fillId="22" borderId="18" xfId="0" applyFill="1" applyBorder="1" applyAlignment="1">
      <alignment/>
    </xf>
    <xf numFmtId="0" fontId="4" fillId="22" borderId="26" xfId="0" applyFont="1" applyFill="1" applyBorder="1" applyAlignment="1">
      <alignment horizontal="center" textRotation="90" wrapText="1"/>
    </xf>
    <xf numFmtId="0" fontId="4" fillId="22" borderId="17" xfId="0" applyFont="1" applyFill="1" applyBorder="1" applyAlignment="1">
      <alignment horizontal="center" textRotation="90" wrapText="1"/>
    </xf>
    <xf numFmtId="0" fontId="4" fillId="22" borderId="27" xfId="0" applyFont="1" applyFill="1" applyBorder="1" applyAlignment="1">
      <alignment horizontal="center" textRotation="90" wrapText="1"/>
    </xf>
    <xf numFmtId="0" fontId="0" fillId="0" borderId="17" xfId="0" applyFont="1" applyBorder="1" applyAlignment="1">
      <alignment horizontal="left" vertical="center" wrapText="1"/>
    </xf>
    <xf numFmtId="0" fontId="31" fillId="22" borderId="27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29" fillId="22" borderId="18" xfId="0" applyFont="1" applyFill="1" applyBorder="1" applyAlignment="1">
      <alignment horizontal="left"/>
    </xf>
    <xf numFmtId="0" fontId="31" fillId="22" borderId="18" xfId="0" applyFont="1" applyFill="1" applyBorder="1" applyAlignment="1">
      <alignment horizontal="left" vertical="center" wrapText="1"/>
    </xf>
    <xf numFmtId="0" fontId="4" fillId="22" borderId="36" xfId="0" applyFont="1" applyFill="1" applyBorder="1" applyAlignment="1">
      <alignment horizontal="center" textRotation="90" wrapText="1"/>
    </xf>
    <xf numFmtId="0" fontId="4" fillId="22" borderId="23" xfId="0" applyFont="1" applyFill="1" applyBorder="1" applyAlignment="1">
      <alignment horizontal="center" textRotation="90" wrapText="1"/>
    </xf>
    <xf numFmtId="0" fontId="0" fillId="0" borderId="37" xfId="0" applyBorder="1" applyAlignment="1">
      <alignment horizontal="left"/>
    </xf>
    <xf numFmtId="0" fontId="26" fillId="22" borderId="27" xfId="0" applyFont="1" applyFill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26" fillId="0" borderId="17" xfId="0" applyFont="1" applyFill="1" applyBorder="1" applyAlignment="1">
      <alignment horizontal="left" wrapText="1"/>
    </xf>
    <xf numFmtId="0" fontId="26" fillId="22" borderId="26" xfId="0" applyFont="1" applyFill="1" applyBorder="1" applyAlignment="1">
      <alignment horizontal="left" wrapText="1"/>
    </xf>
    <xf numFmtId="0" fontId="28" fillId="22" borderId="26" xfId="0" applyFont="1" applyFill="1" applyBorder="1" applyAlignment="1">
      <alignment horizontal="left" wrapText="1"/>
    </xf>
    <xf numFmtId="0" fontId="30" fillId="22" borderId="26" xfId="0" applyFont="1" applyFill="1" applyBorder="1" applyAlignment="1">
      <alignment horizontal="left"/>
    </xf>
    <xf numFmtId="0" fontId="0" fillId="22" borderId="26" xfId="0" applyFont="1" applyFill="1" applyBorder="1" applyAlignment="1">
      <alignment horizontal="left" vertical="center" wrapText="1"/>
    </xf>
    <xf numFmtId="0" fontId="30" fillId="22" borderId="26" xfId="58" applyFill="1" applyBorder="1" applyAlignment="1">
      <alignment horizontal="left" vertical="center"/>
      <protection/>
    </xf>
    <xf numFmtId="0" fontId="30" fillId="22" borderId="26" xfId="58" applyFont="1" applyFill="1" applyBorder="1" applyAlignment="1">
      <alignment horizontal="left" vertical="center"/>
      <protection/>
    </xf>
    <xf numFmtId="0" fontId="0" fillId="22" borderId="27" xfId="0" applyFill="1" applyBorder="1" applyAlignment="1">
      <alignment horizontal="left" vertical="center" wrapText="1"/>
    </xf>
    <xf numFmtId="0" fontId="0" fillId="22" borderId="26" xfId="58" applyFont="1" applyFill="1" applyBorder="1" applyAlignment="1">
      <alignment horizontal="left" vertical="center"/>
      <protection/>
    </xf>
    <xf numFmtId="0" fontId="0" fillId="22" borderId="26" xfId="0" applyFont="1" applyFill="1" applyBorder="1" applyAlignment="1">
      <alignment wrapText="1"/>
    </xf>
    <xf numFmtId="0" fontId="4" fillId="22" borderId="38" xfId="0" applyFont="1" applyFill="1" applyBorder="1" applyAlignment="1">
      <alignment horizontal="center" textRotation="90" wrapText="1"/>
    </xf>
    <xf numFmtId="0" fontId="0" fillId="22" borderId="27" xfId="0" applyFont="1" applyFill="1" applyBorder="1" applyAlignment="1">
      <alignment horizontal="left" wrapText="1"/>
    </xf>
    <xf numFmtId="0" fontId="31" fillId="22" borderId="26" xfId="0" applyFont="1" applyFill="1" applyBorder="1" applyAlignment="1">
      <alignment horizontal="left" vertical="center" wrapText="1"/>
    </xf>
    <xf numFmtId="0" fontId="0" fillId="22" borderId="26" xfId="0" applyFont="1" applyFill="1" applyBorder="1" applyAlignment="1">
      <alignment horizontal="left" vertical="center" wrapText="1"/>
    </xf>
    <xf numFmtId="0" fontId="0" fillId="22" borderId="27" xfId="0" applyFont="1" applyFill="1" applyBorder="1" applyAlignment="1">
      <alignment horizontal="center"/>
    </xf>
    <xf numFmtId="0" fontId="0" fillId="22" borderId="26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textRotation="90" wrapText="1"/>
    </xf>
    <xf numFmtId="0" fontId="0" fillId="25" borderId="27" xfId="0" applyFill="1" applyBorder="1" applyAlignment="1">
      <alignment horizontal="left"/>
    </xf>
    <xf numFmtId="0" fontId="0" fillId="25" borderId="27" xfId="0" applyFill="1" applyBorder="1" applyAlignment="1">
      <alignment horizontal="left" wrapText="1"/>
    </xf>
    <xf numFmtId="0" fontId="0" fillId="25" borderId="17" xfId="0" applyFill="1" applyBorder="1" applyAlignment="1">
      <alignment horizontal="left"/>
    </xf>
    <xf numFmtId="1" fontId="0" fillId="22" borderId="26" xfId="0" applyNumberFormat="1" applyFill="1" applyBorder="1" applyAlignment="1">
      <alignment horizontal="left"/>
    </xf>
    <xf numFmtId="0" fontId="0" fillId="25" borderId="2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39" xfId="0" applyBorder="1" applyAlignment="1">
      <alignment/>
    </xf>
    <xf numFmtId="0" fontId="0" fillId="0" borderId="37" xfId="0" applyFont="1" applyBorder="1" applyAlignment="1">
      <alignment horizontal="left"/>
    </xf>
    <xf numFmtId="0" fontId="0" fillId="22" borderId="27" xfId="0" applyFont="1" applyFill="1" applyBorder="1" applyAlignment="1">
      <alignment/>
    </xf>
    <xf numFmtId="167" fontId="0" fillId="22" borderId="29" xfId="0" applyNumberFormat="1" applyFont="1" applyFill="1" applyBorder="1" applyAlignment="1">
      <alignment horizontal="left"/>
    </xf>
    <xf numFmtId="2" fontId="30" fillId="22" borderId="28" xfId="58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33" fillId="22" borderId="12" xfId="0" applyFont="1" applyFill="1" applyBorder="1" applyAlignment="1">
      <alignment horizontal="center" textRotation="90" wrapText="1"/>
    </xf>
    <xf numFmtId="0" fontId="4" fillId="0" borderId="22" xfId="0" applyFont="1" applyBorder="1" applyAlignment="1">
      <alignment/>
    </xf>
    <xf numFmtId="0" fontId="0" fillId="0" borderId="40" xfId="0" applyBorder="1" applyAlignment="1">
      <alignment/>
    </xf>
    <xf numFmtId="0" fontId="0" fillId="0" borderId="17" xfId="0" applyFont="1" applyFill="1" applyBorder="1" applyAlignment="1" quotePrefix="1">
      <alignment horizontal="left"/>
    </xf>
    <xf numFmtId="0" fontId="0" fillId="22" borderId="17" xfId="0" applyFont="1" applyFill="1" applyBorder="1" applyAlignment="1" quotePrefix="1">
      <alignment horizontal="left"/>
    </xf>
    <xf numFmtId="170" fontId="0" fillId="22" borderId="17" xfId="0" applyNumberFormat="1" applyFont="1" applyFill="1" applyBorder="1" applyAlignment="1">
      <alignment horizontal="left"/>
    </xf>
    <xf numFmtId="2" fontId="0" fillId="22" borderId="17" xfId="0" applyNumberFormat="1" applyFont="1" applyFill="1" applyBorder="1" applyAlignment="1">
      <alignment horizontal="right"/>
    </xf>
    <xf numFmtId="2" fontId="0" fillId="22" borderId="17" xfId="0" applyNumberFormat="1" applyFill="1" applyBorder="1" applyAlignment="1">
      <alignment horizontal="right"/>
    </xf>
    <xf numFmtId="0" fontId="32" fillId="7" borderId="28" xfId="0" applyFont="1" applyFill="1" applyBorder="1" applyAlignment="1">
      <alignment horizontal="left"/>
    </xf>
    <xf numFmtId="0" fontId="0" fillId="22" borderId="26" xfId="0" applyFont="1" applyFill="1" applyBorder="1" applyAlignment="1">
      <alignment horizontal="left" wrapText="1"/>
    </xf>
    <xf numFmtId="168" fontId="31" fillId="22" borderId="17" xfId="0" applyNumberFormat="1" applyFont="1" applyFill="1" applyBorder="1" applyAlignment="1">
      <alignment horizontal="left"/>
    </xf>
    <xf numFmtId="2" fontId="31" fillId="22" borderId="17" xfId="0" applyNumberFormat="1" applyFont="1" applyFill="1" applyBorder="1" applyAlignment="1">
      <alignment horizontal="right"/>
    </xf>
    <xf numFmtId="0" fontId="8" fillId="0" borderId="30" xfId="0" applyFont="1" applyBorder="1" applyAlignment="1">
      <alignment horizontal="left"/>
    </xf>
    <xf numFmtId="0" fontId="0" fillId="22" borderId="41" xfId="59" applyFill="1" applyBorder="1" applyAlignment="1">
      <alignment horizontal="left"/>
      <protection/>
    </xf>
    <xf numFmtId="0" fontId="0" fillId="22" borderId="34" xfId="59" applyFill="1" applyBorder="1" applyAlignment="1">
      <alignment horizontal="left"/>
      <protection/>
    </xf>
    <xf numFmtId="0" fontId="0" fillId="0" borderId="34" xfId="59" applyBorder="1" applyAlignment="1">
      <alignment horizontal="left"/>
      <protection/>
    </xf>
    <xf numFmtId="0" fontId="0" fillId="0" borderId="37" xfId="0" applyBorder="1" applyAlignment="1">
      <alignment horizontal="left" wrapText="1"/>
    </xf>
    <xf numFmtId="0" fontId="0" fillId="22" borderId="35" xfId="59" applyFill="1" applyBorder="1" applyAlignment="1">
      <alignment horizontal="left"/>
      <protection/>
    </xf>
    <xf numFmtId="0" fontId="0" fillId="22" borderId="37" xfId="0" applyFill="1" applyBorder="1" applyAlignment="1">
      <alignment horizontal="left"/>
    </xf>
    <xf numFmtId="0" fontId="0" fillId="22" borderId="37" xfId="0" applyFill="1" applyBorder="1" applyAlignment="1">
      <alignment horizontal="left" wrapText="1"/>
    </xf>
    <xf numFmtId="0" fontId="0" fillId="22" borderId="42" xfId="59" applyFill="1" applyBorder="1" applyAlignment="1">
      <alignment horizontal="left"/>
      <protection/>
    </xf>
    <xf numFmtId="0" fontId="0" fillId="22" borderId="43" xfId="59" applyFill="1" applyBorder="1" applyAlignment="1">
      <alignment horizontal="left"/>
      <protection/>
    </xf>
    <xf numFmtId="2" fontId="29" fillId="22" borderId="27" xfId="0" applyNumberFormat="1" applyFont="1" applyFill="1" applyBorder="1" applyAlignment="1">
      <alignment horizontal="right"/>
    </xf>
    <xf numFmtId="0" fontId="0" fillId="0" borderId="43" xfId="59" applyBorder="1" applyAlignment="1">
      <alignment horizontal="left"/>
      <protection/>
    </xf>
    <xf numFmtId="0" fontId="0" fillId="22" borderId="44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 wrapText="1"/>
    </xf>
    <xf numFmtId="9" fontId="0" fillId="0" borderId="0" xfId="0" applyNumberFormat="1" applyAlignment="1">
      <alignment/>
    </xf>
    <xf numFmtId="0" fontId="0" fillId="0" borderId="45" xfId="0" applyBorder="1" applyAlignment="1">
      <alignment horizontal="left" wrapText="1"/>
    </xf>
    <xf numFmtId="0" fontId="6" fillId="0" borderId="46" xfId="0" applyFont="1" applyBorder="1" applyAlignment="1">
      <alignment wrapText="1"/>
    </xf>
    <xf numFmtId="0" fontId="4" fillId="0" borderId="45" xfId="0" applyFont="1" applyBorder="1" applyAlignment="1">
      <alignment horizontal="left"/>
    </xf>
    <xf numFmtId="0" fontId="4" fillId="0" borderId="31" xfId="0" applyFont="1" applyFill="1" applyBorder="1" applyAlignment="1">
      <alignment horizontal="center" textRotation="90" wrapText="1"/>
    </xf>
    <xf numFmtId="0" fontId="4" fillId="22" borderId="47" xfId="0" applyFont="1" applyFill="1" applyBorder="1" applyAlignment="1">
      <alignment horizontal="center" textRotation="90" wrapText="1"/>
    </xf>
    <xf numFmtId="0" fontId="4" fillId="22" borderId="48" xfId="0" applyFont="1" applyFill="1" applyBorder="1" applyAlignment="1">
      <alignment horizontal="center" textRotation="90" wrapText="1"/>
    </xf>
    <xf numFmtId="0" fontId="4" fillId="22" borderId="49" xfId="0" applyFont="1" applyFill="1" applyBorder="1" applyAlignment="1">
      <alignment horizontal="center" textRotation="90" wrapText="1"/>
    </xf>
    <xf numFmtId="0" fontId="4" fillId="22" borderId="50" xfId="0" applyFont="1" applyFill="1" applyBorder="1" applyAlignment="1">
      <alignment horizontal="center" textRotation="90" wrapText="1"/>
    </xf>
    <xf numFmtId="0" fontId="4" fillId="22" borderId="51" xfId="0" applyFont="1" applyFill="1" applyBorder="1" applyAlignment="1">
      <alignment horizontal="center" textRotation="90" wrapText="1"/>
    </xf>
    <xf numFmtId="0" fontId="4" fillId="22" borderId="52" xfId="0" applyFont="1" applyFill="1" applyBorder="1" applyAlignment="1">
      <alignment horizontal="center" textRotation="90" wrapText="1"/>
    </xf>
    <xf numFmtId="0" fontId="4" fillId="22" borderId="53" xfId="0" applyFont="1" applyFill="1" applyBorder="1" applyAlignment="1">
      <alignment horizontal="center" textRotation="90" wrapText="1"/>
    </xf>
    <xf numFmtId="0" fontId="4" fillId="0" borderId="54" xfId="0" applyFont="1" applyFill="1" applyBorder="1" applyAlignment="1">
      <alignment horizontal="center" textRotation="90" wrapText="1"/>
    </xf>
    <xf numFmtId="0" fontId="4" fillId="0" borderId="55" xfId="0" applyFont="1" applyFill="1" applyBorder="1" applyAlignment="1">
      <alignment horizontal="center" textRotation="90" wrapText="1"/>
    </xf>
    <xf numFmtId="0" fontId="4" fillId="0" borderId="56" xfId="0" applyFont="1" applyFill="1" applyBorder="1" applyAlignment="1">
      <alignment horizontal="center" textRotation="90" wrapText="1"/>
    </xf>
    <xf numFmtId="0" fontId="4" fillId="22" borderId="55" xfId="0" applyFont="1" applyFill="1" applyBorder="1" applyAlignment="1">
      <alignment horizontal="center" textRotation="90" wrapText="1"/>
    </xf>
    <xf numFmtId="0" fontId="4" fillId="0" borderId="52" xfId="0" applyFont="1" applyFill="1" applyBorder="1" applyAlignment="1">
      <alignment horizontal="center" textRotation="90" wrapText="1"/>
    </xf>
    <xf numFmtId="0" fontId="4" fillId="24" borderId="53" xfId="0" applyFont="1" applyFill="1" applyBorder="1" applyAlignment="1">
      <alignment horizontal="center" textRotation="90" wrapText="1"/>
    </xf>
    <xf numFmtId="0" fontId="4" fillId="24" borderId="57" xfId="0" applyFont="1" applyFill="1" applyBorder="1" applyAlignment="1">
      <alignment horizontal="center" textRotation="90" wrapText="1"/>
    </xf>
    <xf numFmtId="0" fontId="4" fillId="24" borderId="52" xfId="0" applyFont="1" applyFill="1" applyBorder="1" applyAlignment="1">
      <alignment horizontal="center" textRotation="90" wrapText="1"/>
    </xf>
    <xf numFmtId="0" fontId="4" fillId="22" borderId="58" xfId="0" applyFont="1" applyFill="1" applyBorder="1" applyAlignment="1">
      <alignment horizontal="center" textRotation="90" wrapText="1"/>
    </xf>
    <xf numFmtId="0" fontId="4" fillId="22" borderId="32" xfId="0" applyFont="1" applyFill="1" applyBorder="1" applyAlignment="1">
      <alignment horizontal="center" textRotation="90" wrapText="1"/>
    </xf>
    <xf numFmtId="0" fontId="4" fillId="22" borderId="56" xfId="0" applyFont="1" applyFill="1" applyBorder="1" applyAlignment="1">
      <alignment horizontal="center" textRotation="90" wrapText="1"/>
    </xf>
    <xf numFmtId="0" fontId="4" fillId="0" borderId="31" xfId="0" applyFont="1" applyBorder="1" applyAlignment="1">
      <alignment/>
    </xf>
    <xf numFmtId="0" fontId="0" fillId="0" borderId="44" xfId="0" applyFont="1" applyFill="1" applyBorder="1" applyAlignment="1" applyProtection="1">
      <alignment horizontal="center" wrapText="1"/>
      <protection locked="0"/>
    </xf>
    <xf numFmtId="0" fontId="0" fillId="22" borderId="18" xfId="0" applyFont="1" applyFill="1" applyBorder="1" applyAlignment="1" applyProtection="1">
      <alignment horizontal="center" wrapText="1"/>
      <protection locked="0"/>
    </xf>
    <xf numFmtId="164" fontId="0" fillId="22" borderId="18" xfId="0" applyNumberFormat="1" applyFont="1" applyFill="1" applyBorder="1" applyAlignment="1" applyProtection="1">
      <alignment horizontal="center"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27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59" xfId="0" applyFont="1" applyFill="1" applyBorder="1" applyAlignment="1" applyProtection="1">
      <alignment horizontal="center" wrapText="1"/>
      <protection locked="0"/>
    </xf>
    <xf numFmtId="0" fontId="0" fillId="22" borderId="17" xfId="0" applyFill="1" applyBorder="1" applyAlignment="1" applyProtection="1">
      <alignment horizontal="center" wrapText="1"/>
      <protection locked="0"/>
    </xf>
    <xf numFmtId="0" fontId="0" fillId="0" borderId="27" xfId="0" applyFont="1" applyFill="1" applyBorder="1" applyAlignment="1" applyProtection="1">
      <alignment horizontal="center" wrapText="1"/>
      <protection locked="0"/>
    </xf>
    <xf numFmtId="0" fontId="0" fillId="22" borderId="18" xfId="0" applyFill="1" applyBorder="1" applyAlignment="1" applyProtection="1">
      <alignment horizontal="center" wrapText="1"/>
      <protection locked="0"/>
    </xf>
    <xf numFmtId="0" fontId="0" fillId="26" borderId="60" xfId="0" applyFill="1" applyBorder="1" applyAlignment="1">
      <alignment horizontal="center" wrapText="1"/>
    </xf>
    <xf numFmtId="0" fontId="0" fillId="26" borderId="61" xfId="0" applyFill="1" applyBorder="1" applyAlignment="1">
      <alignment horizontal="center" wrapText="1"/>
    </xf>
    <xf numFmtId="0" fontId="0" fillId="22" borderId="62" xfId="0" applyFont="1" applyFill="1" applyBorder="1" applyAlignment="1" applyProtection="1">
      <alignment horizontal="center" wrapText="1"/>
      <protection locked="0"/>
    </xf>
    <xf numFmtId="0" fontId="0" fillId="22" borderId="28" xfId="0" applyFont="1" applyFill="1" applyBorder="1" applyAlignment="1" applyProtection="1">
      <alignment horizontal="center" wrapText="1"/>
      <protection locked="0"/>
    </xf>
    <xf numFmtId="0" fontId="0" fillId="0" borderId="44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21" xfId="0" applyFont="1" applyFill="1" applyBorder="1" applyAlignment="1" applyProtection="1">
      <alignment horizontal="center" wrapText="1"/>
      <protection locked="0"/>
    </xf>
    <xf numFmtId="0" fontId="0" fillId="22" borderId="63" xfId="0" applyFont="1" applyFill="1" applyBorder="1" applyAlignment="1" applyProtection="1">
      <alignment horizontal="center" wrapText="1"/>
      <protection locked="0"/>
    </xf>
    <xf numFmtId="164" fontId="0" fillId="22" borderId="63" xfId="0" applyNumberFormat="1" applyFont="1" applyFill="1" applyBorder="1" applyAlignment="1" applyProtection="1">
      <alignment horizontal="center" wrapText="1"/>
      <protection locked="0"/>
    </xf>
    <xf numFmtId="0" fontId="0" fillId="22" borderId="16" xfId="0" applyFont="1" applyFill="1" applyBorder="1" applyAlignment="1" applyProtection="1">
      <alignment horizontal="center" wrapText="1"/>
      <protection locked="0"/>
    </xf>
    <xf numFmtId="0" fontId="0" fillId="22" borderId="20" xfId="0" applyFont="1" applyFill="1" applyBorder="1" applyAlignment="1" applyProtection="1">
      <alignment horizontal="center" wrapText="1"/>
      <protection locked="0"/>
    </xf>
    <xf numFmtId="0" fontId="0" fillId="0" borderId="16" xfId="0" applyFill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wrapText="1"/>
      <protection locked="0"/>
    </xf>
    <xf numFmtId="0" fontId="0" fillId="0" borderId="64" xfId="0" applyFont="1" applyFill="1" applyBorder="1" applyAlignment="1" applyProtection="1">
      <alignment horizontal="center" wrapText="1"/>
      <protection locked="0"/>
    </xf>
    <xf numFmtId="0" fontId="0" fillId="0" borderId="20" xfId="0" applyFont="1" applyFill="1" applyBorder="1" applyAlignment="1" applyProtection="1">
      <alignment horizontal="center" wrapText="1"/>
      <protection locked="0"/>
    </xf>
    <xf numFmtId="0" fontId="0" fillId="26" borderId="65" xfId="0" applyFill="1" applyBorder="1" applyAlignment="1">
      <alignment horizontal="center" wrapText="1"/>
    </xf>
    <xf numFmtId="0" fontId="0" fillId="26" borderId="66" xfId="0" applyFill="1" applyBorder="1" applyAlignment="1">
      <alignment horizontal="center" wrapText="1"/>
    </xf>
    <xf numFmtId="0" fontId="0" fillId="22" borderId="67" xfId="0" applyFont="1" applyFill="1" applyBorder="1" applyAlignment="1" applyProtection="1">
      <alignment horizontal="center" wrapText="1"/>
      <protection locked="0"/>
    </xf>
    <xf numFmtId="0" fontId="0" fillId="22" borderId="68" xfId="0" applyFont="1" applyFill="1" applyBorder="1" applyAlignment="1" applyProtection="1">
      <alignment horizontal="center" wrapText="1"/>
      <protection locked="0"/>
    </xf>
    <xf numFmtId="0" fontId="0" fillId="20" borderId="69" xfId="0" applyFill="1" applyBorder="1" applyAlignment="1">
      <alignment/>
    </xf>
    <xf numFmtId="0" fontId="0" fillId="20" borderId="0" xfId="0" applyFill="1" applyBorder="1" applyAlignment="1">
      <alignment/>
    </xf>
    <xf numFmtId="0" fontId="4" fillId="0" borderId="27" xfId="59" applyFont="1" applyFill="1" applyBorder="1" applyAlignment="1">
      <alignment wrapText="1"/>
      <protection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55" xfId="0" applyFont="1" applyBorder="1" applyAlignment="1">
      <alignment horizontal="center" wrapText="1"/>
    </xf>
    <xf numFmtId="0" fontId="5" fillId="0" borderId="55" xfId="0" applyFont="1" applyBorder="1" applyAlignment="1">
      <alignment wrapText="1"/>
    </xf>
    <xf numFmtId="0" fontId="5" fillId="0" borderId="69" xfId="0" applyFont="1" applyBorder="1" applyAlignment="1">
      <alignment horizontal="center" wrapText="1"/>
    </xf>
    <xf numFmtId="0" fontId="0" fillId="22" borderId="26" xfId="0" applyFont="1" applyFill="1" applyBorder="1" applyAlignment="1">
      <alignment horizontal="left" vertical="center" wrapText="1"/>
    </xf>
    <xf numFmtId="0" fontId="33" fillId="0" borderId="33" xfId="0" applyFont="1" applyFill="1" applyBorder="1" applyAlignment="1">
      <alignment horizontal="center" textRotation="90" wrapText="1"/>
    </xf>
    <xf numFmtId="0" fontId="4" fillId="0" borderId="33" xfId="0" applyFont="1" applyFill="1" applyBorder="1" applyAlignment="1">
      <alignment horizontal="center" textRotation="90" wrapText="1"/>
    </xf>
    <xf numFmtId="0" fontId="4" fillId="22" borderId="70" xfId="0" applyFont="1" applyFill="1" applyBorder="1" applyAlignment="1">
      <alignment horizontal="center" textRotation="90" wrapText="1"/>
    </xf>
    <xf numFmtId="0" fontId="4" fillId="22" borderId="71" xfId="0" applyFont="1" applyFill="1" applyBorder="1" applyAlignment="1">
      <alignment horizontal="center" textRotation="90" wrapText="1"/>
    </xf>
    <xf numFmtId="0" fontId="4" fillId="22" borderId="25" xfId="0" applyFont="1" applyFill="1" applyBorder="1" applyAlignment="1">
      <alignment horizontal="center" textRotation="90" wrapText="1"/>
    </xf>
    <xf numFmtId="0" fontId="0" fillId="0" borderId="72" xfId="0" applyBorder="1" applyAlignment="1">
      <alignment horizontal="left" wrapText="1"/>
    </xf>
    <xf numFmtId="0" fontId="7" fillId="0" borderId="39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73" xfId="0" applyFont="1" applyBorder="1" applyAlignment="1">
      <alignment wrapText="1"/>
    </xf>
    <xf numFmtId="0" fontId="6" fillId="0" borderId="74" xfId="0" applyFont="1" applyBorder="1" applyAlignment="1">
      <alignment horizontal="center" wrapText="1"/>
    </xf>
    <xf numFmtId="0" fontId="6" fillId="0" borderId="75" xfId="0" applyFont="1" applyBorder="1" applyAlignment="1">
      <alignment wrapText="1"/>
    </xf>
    <xf numFmtId="0" fontId="6" fillId="0" borderId="73" xfId="0" applyFont="1" applyBorder="1" applyAlignment="1">
      <alignment horizontal="center" wrapText="1"/>
    </xf>
    <xf numFmtId="0" fontId="7" fillId="0" borderId="73" xfId="0" applyFont="1" applyBorder="1" applyAlignment="1">
      <alignment horizontal="center" wrapText="1"/>
    </xf>
    <xf numFmtId="0" fontId="7" fillId="0" borderId="74" xfId="0" applyFont="1" applyBorder="1" applyAlignment="1">
      <alignment horizontal="center" wrapText="1"/>
    </xf>
    <xf numFmtId="0" fontId="4" fillId="0" borderId="76" xfId="0" applyFont="1" applyFill="1" applyBorder="1" applyAlignment="1">
      <alignment horizontal="center" textRotation="90" wrapText="1"/>
    </xf>
    <xf numFmtId="0" fontId="4" fillId="22" borderId="76" xfId="0" applyFont="1" applyFill="1" applyBorder="1" applyAlignment="1">
      <alignment horizontal="center" textRotation="90" wrapText="1"/>
    </xf>
    <xf numFmtId="0" fontId="4" fillId="27" borderId="77" xfId="0" applyFont="1" applyFill="1" applyBorder="1" applyAlignment="1">
      <alignment wrapText="1"/>
    </xf>
    <xf numFmtId="0" fontId="4" fillId="0" borderId="2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27" borderId="17" xfId="0" applyFill="1" applyBorder="1" applyAlignment="1">
      <alignment horizontal="left"/>
    </xf>
    <xf numFmtId="0" fontId="0" fillId="0" borderId="78" xfId="0" applyBorder="1" applyAlignment="1">
      <alignment horizontal="left"/>
    </xf>
    <xf numFmtId="0" fontId="0" fillId="27" borderId="17" xfId="0" applyFill="1" applyBorder="1" applyAlignment="1">
      <alignment horizontal="left" wrapText="1"/>
    </xf>
    <xf numFmtId="0" fontId="0" fillId="27" borderId="17" xfId="0" applyFont="1" applyFill="1" applyBorder="1" applyAlignment="1">
      <alignment horizontal="left" wrapText="1"/>
    </xf>
    <xf numFmtId="0" fontId="0" fillId="27" borderId="17" xfId="0" applyFill="1" applyBorder="1" applyAlignment="1">
      <alignment horizontal="left"/>
    </xf>
    <xf numFmtId="0" fontId="8" fillId="27" borderId="17" xfId="0" applyFont="1" applyFill="1" applyBorder="1" applyAlignment="1">
      <alignment horizontal="left" wrapText="1"/>
    </xf>
    <xf numFmtId="0" fontId="4" fillId="27" borderId="17" xfId="0" applyFont="1" applyFill="1" applyBorder="1" applyAlignment="1">
      <alignment horizontal="left"/>
    </xf>
    <xf numFmtId="0" fontId="29" fillId="27" borderId="17" xfId="0" applyFont="1" applyFill="1" applyBorder="1" applyAlignment="1">
      <alignment horizontal="left"/>
    </xf>
    <xf numFmtId="0" fontId="29" fillId="27" borderId="17" xfId="0" applyFont="1" applyFill="1" applyBorder="1" applyAlignment="1">
      <alignment horizontal="left" wrapText="1"/>
    </xf>
    <xf numFmtId="0" fontId="31" fillId="27" borderId="17" xfId="0" applyFont="1" applyFill="1" applyBorder="1" applyAlignment="1">
      <alignment horizontal="left" wrapText="1"/>
    </xf>
    <xf numFmtId="0" fontId="0" fillId="27" borderId="17" xfId="0" applyFill="1" applyBorder="1" applyAlignment="1">
      <alignment horizontal="left" vertical="center"/>
    </xf>
    <xf numFmtId="0" fontId="0" fillId="27" borderId="17" xfId="0" applyFont="1" applyFill="1" applyBorder="1" applyAlignment="1">
      <alignment horizontal="left" vertical="center" wrapText="1"/>
    </xf>
    <xf numFmtId="0" fontId="0" fillId="27" borderId="17" xfId="0" applyFill="1" applyBorder="1" applyAlignment="1">
      <alignment horizontal="center"/>
    </xf>
    <xf numFmtId="0" fontId="0" fillId="27" borderId="17" xfId="0" applyFont="1" applyFill="1" applyBorder="1" applyAlignment="1">
      <alignment wrapText="1"/>
    </xf>
    <xf numFmtId="0" fontId="4" fillId="0" borderId="79" xfId="0" applyFont="1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81" xfId="0" applyBorder="1" applyAlignment="1">
      <alignment/>
    </xf>
    <xf numFmtId="0" fontId="0" fillId="0" borderId="46" xfId="0" applyBorder="1" applyAlignment="1">
      <alignment/>
    </xf>
    <xf numFmtId="0" fontId="0" fillId="0" borderId="82" xfId="0" applyBorder="1" applyAlignment="1">
      <alignment/>
    </xf>
    <xf numFmtId="0" fontId="0" fillId="0" borderId="75" xfId="0" applyBorder="1" applyAlignment="1">
      <alignment/>
    </xf>
    <xf numFmtId="0" fontId="0" fillId="0" borderId="69" xfId="0" applyBorder="1" applyAlignment="1">
      <alignment/>
    </xf>
    <xf numFmtId="0" fontId="0" fillId="0" borderId="73" xfId="0" applyBorder="1" applyAlignment="1">
      <alignment/>
    </xf>
    <xf numFmtId="10" fontId="0" fillId="0" borderId="74" xfId="0" applyNumberFormat="1" applyBorder="1" applyAlignment="1">
      <alignment/>
    </xf>
    <xf numFmtId="0" fontId="37" fillId="0" borderId="81" xfId="0" applyFont="1" applyBorder="1" applyAlignment="1">
      <alignment/>
    </xf>
    <xf numFmtId="0" fontId="37" fillId="0" borderId="81" xfId="0" applyFont="1" applyBorder="1" applyAlignment="1">
      <alignment wrapText="1"/>
    </xf>
    <xf numFmtId="0" fontId="4" fillId="0" borderId="8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84" xfId="0" applyFont="1" applyBorder="1" applyAlignment="1">
      <alignment/>
    </xf>
    <xf numFmtId="0" fontId="37" fillId="0" borderId="85" xfId="0" applyFont="1" applyBorder="1" applyAlignment="1">
      <alignment/>
    </xf>
    <xf numFmtId="0" fontId="30" fillId="22" borderId="26" xfId="58" applyFont="1" applyFill="1" applyBorder="1" applyAlignment="1">
      <alignment horizontal="left" vertical="center"/>
      <protection/>
    </xf>
    <xf numFmtId="0" fontId="0" fillId="22" borderId="26" xfId="59" applyFont="1" applyFill="1" applyBorder="1" applyAlignment="1">
      <alignment horizontal="left" wrapText="1"/>
      <protection/>
    </xf>
    <xf numFmtId="0" fontId="0" fillId="22" borderId="26" xfId="59" applyFont="1" applyFill="1" applyBorder="1" applyAlignment="1">
      <alignment horizontal="left" wrapText="1"/>
      <protection/>
    </xf>
    <xf numFmtId="2" fontId="0" fillId="22" borderId="34" xfId="59" applyNumberFormat="1" applyFill="1" applyBorder="1" applyAlignment="1">
      <alignment horizontal="left"/>
      <protection/>
    </xf>
    <xf numFmtId="2" fontId="0" fillId="22" borderId="17" xfId="59" applyNumberFormat="1" applyFill="1" applyBorder="1" applyAlignment="1">
      <alignment horizontal="left"/>
      <protection/>
    </xf>
    <xf numFmtId="2" fontId="0" fillId="22" borderId="17" xfId="0" applyNumberFormat="1" applyFill="1" applyBorder="1" applyAlignment="1">
      <alignment horizontal="left"/>
    </xf>
    <xf numFmtId="2" fontId="0" fillId="22" borderId="17" xfId="0" applyNumberFormat="1" applyFill="1" applyBorder="1" applyAlignment="1">
      <alignment horizontal="left" wrapText="1"/>
    </xf>
    <xf numFmtId="2" fontId="0" fillId="22" borderId="17" xfId="0" applyNumberFormat="1" applyFill="1" applyBorder="1" applyAlignment="1">
      <alignment horizontal="left"/>
    </xf>
    <xf numFmtId="2" fontId="0" fillId="22" borderId="17" xfId="0" applyNumberFormat="1" applyFont="1" applyFill="1" applyBorder="1" applyAlignment="1">
      <alignment horizontal="left"/>
    </xf>
    <xf numFmtId="2" fontId="0" fillId="22" borderId="17" xfId="0" applyNumberFormat="1" applyFill="1" applyBorder="1" applyAlignment="1">
      <alignment horizontal="left" wrapText="1"/>
    </xf>
    <xf numFmtId="2" fontId="29" fillId="22" borderId="17" xfId="0" applyNumberFormat="1" applyFont="1" applyFill="1" applyBorder="1" applyAlignment="1">
      <alignment horizontal="left"/>
    </xf>
    <xf numFmtId="2" fontId="31" fillId="22" borderId="17" xfId="0" applyNumberFormat="1" applyFont="1" applyFill="1" applyBorder="1" applyAlignment="1">
      <alignment horizontal="left" vertical="center" wrapText="1"/>
    </xf>
    <xf numFmtId="2" fontId="0" fillId="22" borderId="17" xfId="0" applyNumberFormat="1" applyFont="1" applyFill="1" applyBorder="1" applyAlignment="1">
      <alignment horizontal="left"/>
    </xf>
    <xf numFmtId="2" fontId="0" fillId="22" borderId="17" xfId="0" applyNumberFormat="1" applyFont="1" applyFill="1" applyBorder="1" applyAlignment="1">
      <alignment horizontal="left" wrapText="1"/>
    </xf>
    <xf numFmtId="2" fontId="0" fillId="22" borderId="17" xfId="0" applyNumberFormat="1" applyFill="1" applyBorder="1" applyAlignment="1">
      <alignment horizontal="left" vertical="center"/>
    </xf>
    <xf numFmtId="2" fontId="0" fillId="22" borderId="17" xfId="0" applyNumberFormat="1" applyFont="1" applyFill="1" applyBorder="1" applyAlignment="1">
      <alignment horizontal="left" vertical="center" wrapText="1"/>
    </xf>
    <xf numFmtId="2" fontId="0" fillId="22" borderId="17" xfId="0" applyNumberFormat="1" applyFill="1" applyBorder="1" applyAlignment="1">
      <alignment horizontal="center"/>
    </xf>
    <xf numFmtId="2" fontId="0" fillId="22" borderId="17" xfId="0" applyNumberFormat="1" applyFill="1" applyBorder="1" applyAlignment="1">
      <alignment horizontal="center" wrapText="1"/>
    </xf>
    <xf numFmtId="2" fontId="0" fillId="22" borderId="17" xfId="0" applyNumberFormat="1" applyFont="1" applyFill="1" applyBorder="1" applyAlignment="1">
      <alignment horizontal="left" vertical="center" wrapText="1"/>
    </xf>
    <xf numFmtId="2" fontId="0" fillId="22" borderId="17" xfId="0" applyNumberFormat="1" applyFill="1" applyBorder="1" applyAlignment="1">
      <alignment/>
    </xf>
    <xf numFmtId="2" fontId="0" fillId="22" borderId="17" xfId="0" applyNumberFormat="1" applyFill="1" applyBorder="1" applyAlignment="1">
      <alignment/>
    </xf>
    <xf numFmtId="2" fontId="0" fillId="22" borderId="17" xfId="0" applyNumberFormat="1" applyFont="1" applyFill="1" applyBorder="1" applyAlignment="1">
      <alignment wrapText="1"/>
    </xf>
    <xf numFmtId="0" fontId="33" fillId="22" borderId="19" xfId="0" applyFont="1" applyFill="1" applyBorder="1" applyAlignment="1">
      <alignment horizontal="center" textRotation="90" wrapText="1"/>
    </xf>
    <xf numFmtId="0" fontId="0" fillId="24" borderId="41" xfId="59" applyFill="1" applyBorder="1" applyAlignment="1">
      <alignment horizontal="left"/>
      <protection/>
    </xf>
    <xf numFmtId="0" fontId="0" fillId="24" borderId="34" xfId="59" applyFill="1" applyBorder="1" applyAlignment="1">
      <alignment horizontal="left"/>
      <protection/>
    </xf>
    <xf numFmtId="0" fontId="0" fillId="24" borderId="26" xfId="59" applyFill="1" applyBorder="1" applyAlignment="1">
      <alignment horizontal="left"/>
      <protection/>
    </xf>
    <xf numFmtId="0" fontId="0" fillId="24" borderId="17" xfId="59" applyFill="1" applyBorder="1" applyAlignment="1">
      <alignment horizontal="left"/>
      <protection/>
    </xf>
    <xf numFmtId="0" fontId="0" fillId="24" borderId="26" xfId="0" applyFill="1" applyBorder="1" applyAlignment="1">
      <alignment horizontal="left"/>
    </xf>
    <xf numFmtId="0" fontId="0" fillId="24" borderId="17" xfId="0" applyFill="1" applyBorder="1" applyAlignment="1">
      <alignment horizontal="left" wrapText="1"/>
    </xf>
    <xf numFmtId="0" fontId="0" fillId="24" borderId="17" xfId="0" applyFill="1" applyBorder="1" applyAlignment="1">
      <alignment horizontal="left"/>
    </xf>
    <xf numFmtId="0" fontId="0" fillId="24" borderId="26" xfId="0" applyFont="1" applyFill="1" applyBorder="1" applyAlignment="1">
      <alignment horizontal="left"/>
    </xf>
    <xf numFmtId="10" fontId="0" fillId="24" borderId="17" xfId="0" applyNumberFormat="1" applyFill="1" applyBorder="1" applyAlignment="1">
      <alignment horizontal="left"/>
    </xf>
    <xf numFmtId="0" fontId="0" fillId="24" borderId="26" xfId="0" applyFill="1" applyBorder="1" applyAlignment="1">
      <alignment horizontal="left" wrapText="1"/>
    </xf>
    <xf numFmtId="0" fontId="0" fillId="24" borderId="26" xfId="0" applyFont="1" applyFill="1" applyBorder="1" applyAlignment="1">
      <alignment horizontal="left" wrapText="1"/>
    </xf>
    <xf numFmtId="0" fontId="0" fillId="24" borderId="17" xfId="0" applyFont="1" applyFill="1" applyBorder="1" applyAlignment="1">
      <alignment horizontal="left" wrapText="1"/>
    </xf>
    <xf numFmtId="9" fontId="0" fillId="24" borderId="17" xfId="0" applyNumberFormat="1" applyFill="1" applyBorder="1" applyAlignment="1">
      <alignment horizontal="left" wrapText="1"/>
    </xf>
    <xf numFmtId="9" fontId="0" fillId="24" borderId="17" xfId="0" applyNumberFormat="1" applyFill="1" applyBorder="1" applyAlignment="1">
      <alignment horizontal="left"/>
    </xf>
    <xf numFmtId="9" fontId="0" fillId="24" borderId="26" xfId="0" applyNumberFormat="1" applyFill="1" applyBorder="1" applyAlignment="1">
      <alignment horizontal="left" wrapText="1"/>
    </xf>
    <xf numFmtId="9" fontId="0" fillId="24" borderId="17" xfId="0" applyNumberFormat="1" applyFont="1" applyFill="1" applyBorder="1" applyAlignment="1">
      <alignment horizontal="left" wrapText="1"/>
    </xf>
    <xf numFmtId="0" fontId="0" fillId="24" borderId="26" xfId="0" applyFill="1" applyBorder="1" applyAlignment="1">
      <alignment horizontal="left"/>
    </xf>
    <xf numFmtId="9" fontId="0" fillId="24" borderId="17" xfId="0" applyNumberFormat="1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0" fillId="24" borderId="26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26" xfId="0" applyFill="1" applyBorder="1" applyAlignment="1">
      <alignment horizontal="left" wrapText="1"/>
    </xf>
    <xf numFmtId="9" fontId="0" fillId="24" borderId="17" xfId="0" applyNumberFormat="1" applyFont="1" applyFill="1" applyBorder="1" applyAlignment="1">
      <alignment horizontal="left" wrapText="1"/>
    </xf>
    <xf numFmtId="0" fontId="0" fillId="24" borderId="17" xfId="0" applyFill="1" applyBorder="1" applyAlignment="1">
      <alignment horizontal="left" wrapText="1"/>
    </xf>
    <xf numFmtId="9" fontId="0" fillId="24" borderId="17" xfId="0" applyNumberFormat="1" applyFill="1" applyBorder="1" applyAlignment="1">
      <alignment horizontal="left" wrapText="1"/>
    </xf>
    <xf numFmtId="0" fontId="29" fillId="24" borderId="26" xfId="0" applyFont="1" applyFill="1" applyBorder="1" applyAlignment="1">
      <alignment horizontal="left"/>
    </xf>
    <xf numFmtId="0" fontId="29" fillId="24" borderId="17" xfId="0" applyFont="1" applyFill="1" applyBorder="1" applyAlignment="1">
      <alignment horizontal="left"/>
    </xf>
    <xf numFmtId="0" fontId="31" fillId="24" borderId="26" xfId="0" applyFont="1" applyFill="1" applyBorder="1" applyAlignment="1">
      <alignment horizontal="left" vertical="center" wrapText="1"/>
    </xf>
    <xf numFmtId="0" fontId="31" fillId="24" borderId="17" xfId="0" applyFont="1" applyFill="1" applyBorder="1" applyAlignment="1">
      <alignment horizontal="left" vertical="center" wrapText="1"/>
    </xf>
    <xf numFmtId="0" fontId="29" fillId="24" borderId="26" xfId="0" applyFont="1" applyFill="1" applyBorder="1" applyAlignment="1">
      <alignment horizontal="left"/>
    </xf>
    <xf numFmtId="0" fontId="0" fillId="24" borderId="17" xfId="0" applyNumberFormat="1" applyFont="1" applyFill="1" applyBorder="1" applyAlignment="1">
      <alignment horizontal="left"/>
    </xf>
    <xf numFmtId="0" fontId="30" fillId="24" borderId="26" xfId="0" applyFont="1" applyFill="1" applyBorder="1" applyAlignment="1">
      <alignment horizontal="left"/>
    </xf>
    <xf numFmtId="0" fontId="30" fillId="24" borderId="17" xfId="0" applyNumberFormat="1" applyFont="1" applyFill="1" applyBorder="1" applyAlignment="1">
      <alignment horizontal="left"/>
    </xf>
    <xf numFmtId="0" fontId="30" fillId="24" borderId="17" xfId="0" applyFont="1" applyFill="1" applyBorder="1" applyAlignment="1">
      <alignment horizontal="left"/>
    </xf>
    <xf numFmtId="0" fontId="30" fillId="24" borderId="26" xfId="0" applyFont="1" applyFill="1" applyBorder="1" applyAlignment="1">
      <alignment horizontal="left"/>
    </xf>
    <xf numFmtId="0" fontId="30" fillId="24" borderId="17" xfId="0" applyNumberFormat="1" applyFont="1" applyFill="1" applyBorder="1" applyAlignment="1">
      <alignment horizontal="left"/>
    </xf>
    <xf numFmtId="0" fontId="30" fillId="24" borderId="17" xfId="0" applyFont="1" applyFill="1" applyBorder="1" applyAlignment="1">
      <alignment horizontal="left"/>
    </xf>
    <xf numFmtId="0" fontId="0" fillId="24" borderId="17" xfId="0" applyNumberFormat="1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26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 wrapText="1"/>
    </xf>
    <xf numFmtId="0" fontId="0" fillId="24" borderId="2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26" xfId="0" applyFont="1" applyFill="1" applyBorder="1" applyAlignment="1">
      <alignment horizontal="center" wrapText="1"/>
    </xf>
    <xf numFmtId="0" fontId="0" fillId="24" borderId="17" xfId="0" applyFont="1" applyFill="1" applyBorder="1" applyAlignment="1">
      <alignment horizontal="center" wrapText="1"/>
    </xf>
    <xf numFmtId="0" fontId="0" fillId="24" borderId="26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left" vertical="center"/>
    </xf>
    <xf numFmtId="10" fontId="0" fillId="24" borderId="17" xfId="0" applyNumberFormat="1" applyFont="1" applyFill="1" applyBorder="1" applyAlignment="1">
      <alignment horizontal="left" vertical="center"/>
    </xf>
    <xf numFmtId="0" fontId="0" fillId="24" borderId="2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26" xfId="0" applyFont="1" applyFill="1" applyBorder="1" applyAlignment="1">
      <alignment wrapText="1"/>
    </xf>
    <xf numFmtId="0" fontId="0" fillId="24" borderId="17" xfId="0" applyFont="1" applyFill="1" applyBorder="1" applyAlignment="1">
      <alignment wrapText="1"/>
    </xf>
    <xf numFmtId="0" fontId="0" fillId="24" borderId="17" xfId="0" applyFill="1" applyBorder="1" applyAlignment="1">
      <alignment wrapText="1"/>
    </xf>
    <xf numFmtId="3" fontId="0" fillId="22" borderId="26" xfId="0" applyNumberFormat="1" applyFill="1" applyBorder="1" applyAlignment="1">
      <alignment horizontal="left"/>
    </xf>
    <xf numFmtId="0" fontId="43" fillId="24" borderId="59" xfId="59" applyFont="1" applyFill="1" applyBorder="1" applyAlignment="1">
      <alignment wrapText="1"/>
      <protection/>
    </xf>
    <xf numFmtId="0" fontId="33" fillId="24" borderId="59" xfId="59" applyFont="1" applyFill="1" applyBorder="1" applyAlignment="1">
      <alignment wrapText="1"/>
      <protection/>
    </xf>
    <xf numFmtId="0" fontId="31" fillId="22" borderId="27" xfId="0" applyFont="1" applyFill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29" fillId="24" borderId="28" xfId="0" applyFont="1" applyFill="1" applyBorder="1" applyAlignment="1">
      <alignment horizontal="left"/>
    </xf>
    <xf numFmtId="0" fontId="0" fillId="22" borderId="26" xfId="0" applyFont="1" applyFill="1" applyBorder="1" applyAlignment="1">
      <alignment horizontal="left" wrapText="1"/>
    </xf>
    <xf numFmtId="2" fontId="31" fillId="22" borderId="27" xfId="0" applyNumberFormat="1" applyFont="1" applyFill="1" applyBorder="1" applyAlignment="1">
      <alignment horizontal="right"/>
    </xf>
    <xf numFmtId="2" fontId="31" fillId="22" borderId="27" xfId="0" applyNumberFormat="1" applyFont="1" applyFill="1" applyBorder="1" applyAlignment="1">
      <alignment horizontal="right"/>
    </xf>
    <xf numFmtId="168" fontId="31" fillId="22" borderId="26" xfId="0" applyNumberFormat="1" applyFont="1" applyFill="1" applyBorder="1" applyAlignment="1">
      <alignment horizontal="left"/>
    </xf>
    <xf numFmtId="168" fontId="31" fillId="22" borderId="26" xfId="0" applyNumberFormat="1" applyFont="1" applyFill="1" applyBorder="1" applyAlignment="1">
      <alignment horizontal="left"/>
    </xf>
    <xf numFmtId="0" fontId="29" fillId="22" borderId="26" xfId="0" applyFont="1" applyFill="1" applyBorder="1" applyAlignment="1">
      <alignment horizontal="left"/>
    </xf>
    <xf numFmtId="2" fontId="0" fillId="22" borderId="27" xfId="0" applyNumberFormat="1" applyFont="1" applyFill="1" applyBorder="1" applyAlignment="1">
      <alignment horizontal="right"/>
    </xf>
    <xf numFmtId="0" fontId="30" fillId="22" borderId="26" xfId="0" applyFont="1" applyFill="1" applyBorder="1" applyAlignment="1">
      <alignment horizontal="left" vertical="center"/>
    </xf>
    <xf numFmtId="2" fontId="30" fillId="22" borderId="27" xfId="58" applyNumberFormat="1" applyFont="1" applyFill="1" applyBorder="1" applyAlignment="1">
      <alignment horizontal="right" vertical="center"/>
      <protection/>
    </xf>
    <xf numFmtId="2" fontId="0" fillId="22" borderId="27" xfId="58" applyNumberFormat="1" applyFont="1" applyFill="1" applyBorder="1" applyAlignment="1">
      <alignment horizontal="right" vertical="center"/>
      <protection/>
    </xf>
    <xf numFmtId="0" fontId="4" fillId="22" borderId="86" xfId="0" applyFont="1" applyFill="1" applyBorder="1" applyAlignment="1">
      <alignment horizontal="center" textRotation="90" wrapText="1"/>
    </xf>
    <xf numFmtId="0" fontId="4" fillId="22" borderId="87" xfId="0" applyFont="1" applyFill="1" applyBorder="1" applyAlignment="1">
      <alignment horizontal="center" textRotation="90" wrapText="1"/>
    </xf>
    <xf numFmtId="0" fontId="4" fillId="0" borderId="87" xfId="0" applyFont="1" applyFill="1" applyBorder="1" applyAlignment="1">
      <alignment horizontal="center" textRotation="90" wrapText="1"/>
    </xf>
    <xf numFmtId="0" fontId="4" fillId="22" borderId="88" xfId="0" applyFont="1" applyFill="1" applyBorder="1" applyAlignment="1">
      <alignment horizontal="center" textRotation="90" wrapText="1"/>
    </xf>
    <xf numFmtId="0" fontId="33" fillId="22" borderId="87" xfId="0" applyFont="1" applyFill="1" applyBorder="1" applyAlignment="1">
      <alignment horizontal="center" textRotation="90" wrapText="1"/>
    </xf>
    <xf numFmtId="0" fontId="4" fillId="0" borderId="86" xfId="0" applyFont="1" applyFill="1" applyBorder="1" applyAlignment="1">
      <alignment horizontal="center" textRotation="90" wrapText="1"/>
    </xf>
    <xf numFmtId="0" fontId="7" fillId="0" borderId="8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85" xfId="0" applyFont="1" applyBorder="1" applyAlignment="1">
      <alignment horizontal="center" wrapText="1"/>
    </xf>
    <xf numFmtId="0" fontId="6" fillId="0" borderId="85" xfId="0" applyFont="1" applyBorder="1" applyAlignment="1">
      <alignment wrapText="1"/>
    </xf>
    <xf numFmtId="0" fontId="0" fillId="22" borderId="26" xfId="0" applyFill="1" applyBorder="1" applyAlignment="1">
      <alignment wrapText="1"/>
    </xf>
    <xf numFmtId="14" fontId="0" fillId="22" borderId="17" xfId="0" applyNumberFormat="1" applyFill="1" applyBorder="1" applyAlignment="1">
      <alignment horizontal="left" wrapText="1"/>
    </xf>
    <xf numFmtId="14" fontId="29" fillId="22" borderId="17" xfId="0" applyNumberFormat="1" applyFont="1" applyFill="1" applyBorder="1" applyAlignment="1">
      <alignment horizontal="left"/>
    </xf>
    <xf numFmtId="16" fontId="0" fillId="22" borderId="17" xfId="0" applyNumberFormat="1" applyFill="1" applyBorder="1" applyAlignment="1">
      <alignment horizontal="center"/>
    </xf>
    <xf numFmtId="14" fontId="0" fillId="22" borderId="17" xfId="0" applyNumberFormat="1" applyFill="1" applyBorder="1" applyAlignment="1">
      <alignment horizontal="left" vertical="center"/>
    </xf>
    <xf numFmtId="14" fontId="31" fillId="22" borderId="17" xfId="0" applyNumberFormat="1" applyFont="1" applyFill="1" applyBorder="1" applyAlignment="1">
      <alignment horizontal="left" vertical="center" wrapText="1"/>
    </xf>
    <xf numFmtId="14" fontId="0" fillId="22" borderId="17" xfId="0" applyNumberFormat="1" applyFont="1" applyFill="1" applyBorder="1" applyAlignment="1">
      <alignment horizontal="left" vertical="center" wrapText="1"/>
    </xf>
    <xf numFmtId="14" fontId="0" fillId="22" borderId="17" xfId="0" applyNumberFormat="1" applyFont="1" applyFill="1" applyBorder="1" applyAlignment="1">
      <alignment wrapText="1"/>
    </xf>
    <xf numFmtId="0" fontId="0" fillId="22" borderId="17" xfId="0" applyFill="1" applyBorder="1" applyAlignment="1">
      <alignment horizontal="center" wrapText="1"/>
    </xf>
    <xf numFmtId="0" fontId="0" fillId="22" borderId="17" xfId="0" applyFill="1" applyBorder="1" applyAlignment="1">
      <alignment horizontal="left" vertical="center" wrapText="1"/>
    </xf>
    <xf numFmtId="0" fontId="0" fillId="22" borderId="17" xfId="0" applyFont="1" applyFill="1" applyBorder="1" applyAlignment="1">
      <alignment horizontal="center" wrapText="1"/>
    </xf>
    <xf numFmtId="0" fontId="0" fillId="22" borderId="17" xfId="0" applyFont="1" applyFill="1" applyBorder="1" applyAlignment="1">
      <alignment horizontal="left" vertical="center" wrapText="1"/>
    </xf>
    <xf numFmtId="0" fontId="29" fillId="24" borderId="17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/>
    </xf>
    <xf numFmtId="0" fontId="29" fillId="22" borderId="27" xfId="0" applyFont="1" applyFill="1" applyBorder="1" applyAlignment="1">
      <alignment horizontal="left"/>
    </xf>
    <xf numFmtId="0" fontId="0" fillId="22" borderId="27" xfId="0" applyFill="1" applyBorder="1" applyAlignment="1">
      <alignment horizontal="center"/>
    </xf>
    <xf numFmtId="0" fontId="0" fillId="22" borderId="27" xfId="0" applyFill="1" applyBorder="1" applyAlignment="1">
      <alignment horizontal="left" vertical="center"/>
    </xf>
    <xf numFmtId="0" fontId="31" fillId="22" borderId="27" xfId="0" applyFont="1" applyFill="1" applyBorder="1" applyAlignment="1">
      <alignment horizontal="left" vertical="center" wrapText="1"/>
    </xf>
    <xf numFmtId="0" fontId="0" fillId="22" borderId="27" xfId="0" applyFont="1" applyFill="1" applyBorder="1" applyAlignment="1">
      <alignment horizontal="left" vertical="center" wrapText="1"/>
    </xf>
    <xf numFmtId="0" fontId="0" fillId="22" borderId="27" xfId="0" applyFont="1" applyFill="1" applyBorder="1" applyAlignment="1">
      <alignment wrapText="1"/>
    </xf>
    <xf numFmtId="0" fontId="30" fillId="22" borderId="26" xfId="0" applyFont="1" applyFill="1" applyBorder="1" applyAlignment="1">
      <alignment horizontal="left"/>
    </xf>
    <xf numFmtId="0" fontId="0" fillId="22" borderId="26" xfId="0" applyFill="1" applyBorder="1" applyAlignment="1">
      <alignment horizontal="center"/>
    </xf>
    <xf numFmtId="0" fontId="30" fillId="22" borderId="26" xfId="58" applyFill="1" applyBorder="1" applyAlignment="1">
      <alignment horizontal="left" vertical="center"/>
      <protection/>
    </xf>
    <xf numFmtId="0" fontId="0" fillId="22" borderId="17" xfId="0" applyFill="1" applyBorder="1" applyAlignment="1">
      <alignment horizontal="center"/>
    </xf>
    <xf numFmtId="0" fontId="30" fillId="22" borderId="17" xfId="58" applyFill="1" applyBorder="1" applyAlignment="1">
      <alignment horizontal="left" vertical="center"/>
      <protection/>
    </xf>
    <xf numFmtId="0" fontId="0" fillId="22" borderId="17" xfId="0" applyFont="1" applyFill="1" applyBorder="1" applyAlignment="1">
      <alignment wrapText="1"/>
    </xf>
    <xf numFmtId="0" fontId="0" fillId="22" borderId="17" xfId="58" applyFont="1" applyFill="1" applyBorder="1" applyAlignment="1">
      <alignment horizontal="left" vertical="center"/>
      <protection/>
    </xf>
    <xf numFmtId="2" fontId="29" fillId="22" borderId="17" xfId="0" applyNumberFormat="1" applyFont="1" applyFill="1" applyBorder="1" applyAlignment="1">
      <alignment horizontal="left"/>
    </xf>
    <xf numFmtId="2" fontId="0" fillId="22" borderId="17" xfId="0" applyNumberFormat="1" applyFill="1" applyBorder="1" applyAlignment="1">
      <alignment horizontal="center"/>
    </xf>
    <xf numFmtId="2" fontId="0" fillId="22" borderId="17" xfId="0" applyNumberFormat="1" applyFill="1" applyBorder="1" applyAlignment="1">
      <alignment horizontal="left" vertical="center"/>
    </xf>
    <xf numFmtId="2" fontId="31" fillId="22" borderId="17" xfId="0" applyNumberFormat="1" applyFont="1" applyFill="1" applyBorder="1" applyAlignment="1">
      <alignment horizontal="left" vertical="center" wrapText="1"/>
    </xf>
    <xf numFmtId="2" fontId="0" fillId="22" borderId="17" xfId="0" applyNumberFormat="1" applyFont="1" applyFill="1" applyBorder="1" applyAlignment="1">
      <alignment horizontal="left" vertical="center" wrapText="1"/>
    </xf>
    <xf numFmtId="2" fontId="0" fillId="22" borderId="17" xfId="0" applyNumberFormat="1" applyFont="1" applyFill="1" applyBorder="1" applyAlignment="1">
      <alignment wrapText="1"/>
    </xf>
    <xf numFmtId="0" fontId="0" fillId="22" borderId="17" xfId="0" applyFont="1" applyFill="1" applyBorder="1" applyAlignment="1">
      <alignment horizontal="center"/>
    </xf>
    <xf numFmtId="0" fontId="29" fillId="22" borderId="17" xfId="0" applyFont="1" applyFill="1" applyBorder="1" applyAlignment="1">
      <alignment horizontal="left"/>
    </xf>
    <xf numFmtId="0" fontId="0" fillId="22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0" fontId="26" fillId="0" borderId="17" xfId="0" applyFont="1" applyFill="1" applyBorder="1" applyAlignment="1">
      <alignment horizontal="left" wrapText="1"/>
    </xf>
    <xf numFmtId="0" fontId="0" fillId="22" borderId="27" xfId="0" applyFill="1" applyBorder="1" applyAlignment="1">
      <alignment wrapText="1"/>
    </xf>
    <xf numFmtId="0" fontId="0" fillId="22" borderId="27" xfId="0" applyFill="1" applyBorder="1" applyAlignment="1">
      <alignment horizontal="left" vertical="center" wrapText="1"/>
    </xf>
    <xf numFmtId="0" fontId="0" fillId="22" borderId="26" xfId="0" applyFill="1" applyBorder="1" applyAlignment="1">
      <alignment horizontal="left" vertical="center"/>
    </xf>
    <xf numFmtId="0" fontId="31" fillId="22" borderId="26" xfId="0" applyFont="1" applyFill="1" applyBorder="1" applyAlignment="1">
      <alignment horizontal="left" vertical="center" wrapText="1"/>
    </xf>
    <xf numFmtId="0" fontId="0" fillId="22" borderId="26" xfId="0" applyFont="1" applyFill="1" applyBorder="1" applyAlignment="1">
      <alignment wrapText="1"/>
    </xf>
    <xf numFmtId="0" fontId="31" fillId="0" borderId="17" xfId="0" applyFont="1" applyFill="1" applyBorder="1" applyAlignment="1">
      <alignment horizontal="left" vertical="center" wrapText="1"/>
    </xf>
    <xf numFmtId="0" fontId="0" fillId="22" borderId="27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left" wrapText="1"/>
    </xf>
    <xf numFmtId="0" fontId="29" fillId="24" borderId="26" xfId="0" applyFont="1" applyFill="1" applyBorder="1" applyAlignment="1">
      <alignment horizontal="left"/>
    </xf>
    <xf numFmtId="0" fontId="0" fillId="24" borderId="26" xfId="0" applyFill="1" applyBorder="1" applyAlignment="1">
      <alignment horizontal="center"/>
    </xf>
    <xf numFmtId="0" fontId="0" fillId="24" borderId="26" xfId="0" applyFill="1" applyBorder="1" applyAlignment="1">
      <alignment horizontal="left" vertical="center"/>
    </xf>
    <xf numFmtId="0" fontId="29" fillId="24" borderId="26" xfId="0" applyFont="1" applyFill="1" applyBorder="1" applyAlignment="1">
      <alignment horizontal="left"/>
    </xf>
    <xf numFmtId="0" fontId="31" fillId="24" borderId="26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wrapText="1"/>
    </xf>
    <xf numFmtId="0" fontId="0" fillId="24" borderId="17" xfId="0" applyFont="1" applyFill="1" applyBorder="1" applyAlignment="1">
      <alignment horizontal="left" wrapText="1"/>
    </xf>
    <xf numFmtId="0" fontId="29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 horizontal="center"/>
    </xf>
    <xf numFmtId="0" fontId="0" fillId="24" borderId="17" xfId="0" applyFill="1" applyBorder="1" applyAlignment="1">
      <alignment horizontal="left" vertical="center"/>
    </xf>
    <xf numFmtId="0" fontId="31" fillId="24" borderId="17" xfId="0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wrapText="1"/>
    </xf>
    <xf numFmtId="0" fontId="0" fillId="24" borderId="17" xfId="0" applyFont="1" applyFill="1" applyBorder="1" applyAlignment="1">
      <alignment horizontal="left" vertical="center" wrapText="1"/>
    </xf>
    <xf numFmtId="0" fontId="0" fillId="24" borderId="17" xfId="0" applyFill="1" applyBorder="1" applyAlignment="1">
      <alignment wrapText="1"/>
    </xf>
    <xf numFmtId="0" fontId="31" fillId="22" borderId="17" xfId="0" applyFont="1" applyFill="1" applyBorder="1" applyAlignment="1">
      <alignment horizontal="left" vertical="center" wrapText="1"/>
    </xf>
    <xf numFmtId="0" fontId="30" fillId="22" borderId="17" xfId="0" applyFont="1" applyFill="1" applyBorder="1" applyAlignment="1">
      <alignment horizontal="left"/>
    </xf>
    <xf numFmtId="0" fontId="31" fillId="22" borderId="27" xfId="0" applyFont="1" applyFill="1" applyBorder="1" applyAlignment="1">
      <alignment horizontal="left"/>
    </xf>
    <xf numFmtId="170" fontId="0" fillId="22" borderId="26" xfId="0" applyNumberFormat="1" applyFont="1" applyFill="1" applyBorder="1" applyAlignment="1">
      <alignment horizontal="left"/>
    </xf>
    <xf numFmtId="0" fontId="30" fillId="22" borderId="26" xfId="0" applyFont="1" applyFill="1" applyBorder="1" applyAlignment="1">
      <alignment horizontal="left" vertical="center"/>
    </xf>
    <xf numFmtId="168" fontId="31" fillId="22" borderId="26" xfId="0" applyNumberFormat="1" applyFont="1" applyFill="1" applyBorder="1" applyAlignment="1">
      <alignment horizontal="left"/>
    </xf>
    <xf numFmtId="170" fontId="0" fillId="22" borderId="17" xfId="0" applyNumberFormat="1" applyFont="1" applyFill="1" applyBorder="1" applyAlignment="1">
      <alignment horizontal="left"/>
    </xf>
    <xf numFmtId="0" fontId="30" fillId="22" borderId="17" xfId="0" applyFont="1" applyFill="1" applyBorder="1" applyAlignment="1">
      <alignment horizontal="left" vertical="center"/>
    </xf>
    <xf numFmtId="168" fontId="31" fillId="22" borderId="17" xfId="0" applyNumberFormat="1" applyFont="1" applyFill="1" applyBorder="1" applyAlignment="1">
      <alignment horizontal="left"/>
    </xf>
    <xf numFmtId="168" fontId="31" fillId="22" borderId="17" xfId="0" applyNumberFormat="1" applyFont="1" applyFill="1" applyBorder="1" applyAlignment="1">
      <alignment horizontal="left"/>
    </xf>
    <xf numFmtId="2" fontId="29" fillId="22" borderId="27" xfId="0" applyNumberFormat="1" applyFont="1" applyFill="1" applyBorder="1" applyAlignment="1">
      <alignment horizontal="right"/>
    </xf>
    <xf numFmtId="2" fontId="30" fillId="22" borderId="27" xfId="58" applyNumberFormat="1" applyFont="1" applyFill="1" applyBorder="1" applyAlignment="1">
      <alignment horizontal="right" vertical="center"/>
      <protection/>
    </xf>
    <xf numFmtId="2" fontId="31" fillId="22" borderId="27" xfId="0" applyNumberFormat="1" applyFont="1" applyFill="1" applyBorder="1" applyAlignment="1">
      <alignment horizontal="right"/>
    </xf>
    <xf numFmtId="0" fontId="0" fillId="0" borderId="28" xfId="0" applyBorder="1" applyAlignment="1">
      <alignment horizontal="left" wrapText="1"/>
    </xf>
    <xf numFmtId="0" fontId="8" fillId="0" borderId="28" xfId="0" applyFont="1" applyBorder="1" applyAlignment="1">
      <alignment horizontal="left"/>
    </xf>
    <xf numFmtId="0" fontId="0" fillId="0" borderId="28" xfId="0" applyFont="1" applyFill="1" applyBorder="1" applyAlignment="1">
      <alignment horizontal="left" wrapText="1"/>
    </xf>
    <xf numFmtId="0" fontId="29" fillId="24" borderId="28" xfId="0" applyFont="1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wrapText="1"/>
    </xf>
    <xf numFmtId="0" fontId="8" fillId="0" borderId="28" xfId="0" applyFont="1" applyFill="1" applyBorder="1" applyAlignment="1">
      <alignment horizontal="left" wrapText="1"/>
    </xf>
    <xf numFmtId="0" fontId="0" fillId="27" borderId="89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22" borderId="26" xfId="59" applyFill="1" applyBorder="1" applyAlignment="1">
      <alignment horizontal="left" wrapText="1"/>
      <protection/>
    </xf>
    <xf numFmtId="0" fontId="0" fillId="22" borderId="17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9" xfId="0" applyBorder="1" applyAlignment="1">
      <alignment horizontal="left" wrapText="1"/>
    </xf>
    <xf numFmtId="1" fontId="0" fillId="22" borderId="27" xfId="59" applyNumberFormat="1" applyFill="1" applyBorder="1" applyAlignment="1">
      <alignment horizontal="left"/>
      <protection/>
    </xf>
    <xf numFmtId="1" fontId="0" fillId="22" borderId="27" xfId="0" applyNumberFormat="1" applyFill="1" applyBorder="1" applyAlignment="1">
      <alignment horizontal="left"/>
    </xf>
    <xf numFmtId="1" fontId="0" fillId="22" borderId="27" xfId="0" applyNumberFormat="1" applyFill="1" applyBorder="1" applyAlignment="1">
      <alignment horizontal="left" wrapText="1"/>
    </xf>
    <xf numFmtId="1" fontId="0" fillId="22" borderId="27" xfId="0" applyNumberFormat="1" applyFont="1" applyFill="1" applyBorder="1" applyAlignment="1">
      <alignment horizontal="left" wrapText="1"/>
    </xf>
    <xf numFmtId="1" fontId="0" fillId="22" borderId="27" xfId="0" applyNumberFormat="1" applyFont="1" applyFill="1" applyBorder="1" applyAlignment="1">
      <alignment horizontal="left"/>
    </xf>
    <xf numFmtId="1" fontId="0" fillId="22" borderId="27" xfId="0" applyNumberFormat="1" applyFill="1" applyBorder="1" applyAlignment="1">
      <alignment horizontal="center"/>
    </xf>
    <xf numFmtId="1" fontId="0" fillId="22" borderId="27" xfId="0" applyNumberFormat="1" applyFont="1" applyFill="1" applyBorder="1" applyAlignment="1">
      <alignment horizontal="left" vertical="center"/>
    </xf>
    <xf numFmtId="1" fontId="0" fillId="22" borderId="27" xfId="0" applyNumberFormat="1" applyFill="1" applyBorder="1" applyAlignment="1">
      <alignment/>
    </xf>
    <xf numFmtId="0" fontId="4" fillId="0" borderId="81" xfId="0" applyFont="1" applyBorder="1" applyAlignment="1">
      <alignment/>
    </xf>
    <xf numFmtId="0" fontId="4" fillId="0" borderId="4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0" fontId="4" fillId="0" borderId="39" xfId="0" applyNumberFormat="1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0" fontId="4" fillId="0" borderId="6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22" borderId="26" xfId="0" applyFont="1" applyFill="1" applyBorder="1" applyAlignment="1">
      <alignment horizontal="left" vertical="center"/>
    </xf>
    <xf numFmtId="14" fontId="0" fillId="22" borderId="17" xfId="0" applyNumberFormat="1" applyFont="1" applyFill="1" applyBorder="1" applyAlignment="1">
      <alignment horizontal="left" vertical="center"/>
    </xf>
    <xf numFmtId="0" fontId="0" fillId="22" borderId="17" xfId="59" applyFill="1" applyBorder="1" applyAlignment="1">
      <alignment horizontal="left"/>
      <protection/>
    </xf>
    <xf numFmtId="0" fontId="0" fillId="22" borderId="17" xfId="0" applyFont="1" applyFill="1" applyBorder="1" applyAlignment="1">
      <alignment horizontal="left" vertical="center"/>
    </xf>
    <xf numFmtId="14" fontId="0" fillId="22" borderId="17" xfId="59" applyNumberFormat="1" applyFill="1" applyBorder="1" applyAlignment="1">
      <alignment horizontal="left"/>
      <protection/>
    </xf>
    <xf numFmtId="0" fontId="0" fillId="22" borderId="17" xfId="59" applyFill="1" applyBorder="1" applyAlignment="1">
      <alignment horizontal="left" wrapText="1"/>
      <protection/>
    </xf>
    <xf numFmtId="0" fontId="0" fillId="0" borderId="17" xfId="0" applyFont="1" applyBorder="1" applyAlignment="1">
      <alignment horizontal="left" vertical="center"/>
    </xf>
    <xf numFmtId="0" fontId="0" fillId="0" borderId="17" xfId="59" applyBorder="1" applyAlignment="1">
      <alignment horizontal="left"/>
      <protection/>
    </xf>
    <xf numFmtId="0" fontId="0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left" vertical="center"/>
    </xf>
    <xf numFmtId="1" fontId="0" fillId="22" borderId="27" xfId="0" applyNumberFormat="1" applyFont="1" applyFill="1" applyBorder="1" applyAlignment="1">
      <alignment horizontal="left" vertical="center"/>
    </xf>
    <xf numFmtId="1" fontId="0" fillId="22" borderId="27" xfId="0" applyNumberFormat="1" applyFill="1" applyBorder="1" applyAlignment="1">
      <alignment horizontal="center"/>
    </xf>
    <xf numFmtId="1" fontId="0" fillId="22" borderId="27" xfId="59" applyNumberFormat="1" applyFill="1" applyBorder="1" applyAlignment="1">
      <alignment horizontal="left"/>
      <protection/>
    </xf>
    <xf numFmtId="1" fontId="0" fillId="22" borderId="27" xfId="0" applyNumberFormat="1" applyFont="1" applyFill="1" applyBorder="1" applyAlignment="1">
      <alignment wrapText="1"/>
    </xf>
    <xf numFmtId="0" fontId="0" fillId="22" borderId="41" xfId="0" applyFill="1" applyBorder="1" applyAlignment="1">
      <alignment horizontal="left"/>
    </xf>
    <xf numFmtId="0" fontId="0" fillId="22" borderId="26" xfId="59" applyFill="1" applyBorder="1" applyAlignment="1">
      <alignment horizontal="left"/>
      <protection/>
    </xf>
    <xf numFmtId="0" fontId="0" fillId="22" borderId="34" xfId="0" applyFill="1" applyBorder="1" applyAlignment="1">
      <alignment horizontal="left"/>
    </xf>
    <xf numFmtId="2" fontId="0" fillId="22" borderId="17" xfId="0" applyNumberFormat="1" applyFont="1" applyFill="1" applyBorder="1" applyAlignment="1">
      <alignment horizontal="left" vertical="center"/>
    </xf>
    <xf numFmtId="2" fontId="0" fillId="22" borderId="34" xfId="0" applyNumberFormat="1" applyFont="1" applyFill="1" applyBorder="1" applyAlignment="1">
      <alignment horizontal="left" wrapText="1"/>
    </xf>
    <xf numFmtId="2" fontId="0" fillId="22" borderId="17" xfId="59" applyNumberFormat="1" applyFill="1" applyBorder="1" applyAlignment="1">
      <alignment horizontal="left"/>
      <protection/>
    </xf>
    <xf numFmtId="2" fontId="0" fillId="22" borderId="17" xfId="0" applyNumberFormat="1" applyFill="1" applyBorder="1" applyAlignment="1">
      <alignment horizontal="center" wrapText="1"/>
    </xf>
    <xf numFmtId="1" fontId="0" fillId="22" borderId="17" xfId="0" applyNumberFormat="1" applyFont="1" applyFill="1" applyBorder="1" applyAlignment="1">
      <alignment horizontal="left" vertical="center"/>
    </xf>
    <xf numFmtId="0" fontId="0" fillId="22" borderId="34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0" fillId="0" borderId="34" xfId="0" applyBorder="1" applyAlignment="1">
      <alignment horizontal="left"/>
    </xf>
    <xf numFmtId="0" fontId="0" fillId="22" borderId="27" xfId="0" applyFont="1" applyFill="1" applyBorder="1" applyAlignment="1">
      <alignment horizontal="left" vertical="center"/>
    </xf>
    <xf numFmtId="0" fontId="0" fillId="22" borderId="35" xfId="0" applyFill="1" applyBorder="1" applyAlignment="1">
      <alignment horizontal="left" wrapText="1"/>
    </xf>
    <xf numFmtId="0" fontId="0" fillId="22" borderId="27" xfId="59" applyFill="1" applyBorder="1" applyAlignment="1">
      <alignment horizontal="left"/>
      <protection/>
    </xf>
    <xf numFmtId="0" fontId="0" fillId="22" borderId="41" xfId="0" applyFont="1" applyFill="1" applyBorder="1" applyAlignment="1">
      <alignment horizontal="left" wrapText="1"/>
    </xf>
    <xf numFmtId="0" fontId="0" fillId="22" borderId="26" xfId="0" applyFont="1" applyFill="1" applyBorder="1" applyAlignment="1">
      <alignment horizontal="center" wrapText="1"/>
    </xf>
    <xf numFmtId="0" fontId="0" fillId="0" borderId="34" xfId="0" applyFill="1" applyBorder="1" applyAlignment="1">
      <alignment horizontal="left"/>
    </xf>
    <xf numFmtId="0" fontId="0" fillId="24" borderId="26" xfId="0" applyFont="1" applyFill="1" applyBorder="1" applyAlignment="1">
      <alignment horizontal="left" vertical="center"/>
    </xf>
    <xf numFmtId="0" fontId="0" fillId="24" borderId="41" xfId="0" applyFont="1" applyFill="1" applyBorder="1" applyAlignment="1">
      <alignment horizontal="left" wrapText="1"/>
    </xf>
    <xf numFmtId="0" fontId="0" fillId="24" borderId="26" xfId="59" applyFill="1" applyBorder="1" applyAlignment="1">
      <alignment horizontal="left"/>
      <protection/>
    </xf>
    <xf numFmtId="0" fontId="0" fillId="24" borderId="26" xfId="0" applyFont="1" applyFill="1" applyBorder="1" applyAlignment="1">
      <alignment horizontal="center" wrapText="1"/>
    </xf>
    <xf numFmtId="0" fontId="0" fillId="24" borderId="17" xfId="0" applyFont="1" applyFill="1" applyBorder="1" applyAlignment="1">
      <alignment horizontal="left" vertical="center"/>
    </xf>
    <xf numFmtId="0" fontId="0" fillId="24" borderId="34" xfId="0" applyFont="1" applyFill="1" applyBorder="1" applyAlignment="1">
      <alignment horizontal="left" wrapText="1"/>
    </xf>
    <xf numFmtId="0" fontId="0" fillId="24" borderId="17" xfId="59" applyFill="1" applyBorder="1" applyAlignment="1">
      <alignment horizontal="left"/>
      <protection/>
    </xf>
    <xf numFmtId="0" fontId="0" fillId="24" borderId="17" xfId="0" applyFont="1" applyFill="1" applyBorder="1" applyAlignment="1">
      <alignment horizontal="center" wrapText="1"/>
    </xf>
    <xf numFmtId="0" fontId="0" fillId="24" borderId="34" xfId="0" applyFill="1" applyBorder="1" applyAlignment="1">
      <alignment horizontal="left" wrapText="1"/>
    </xf>
    <xf numFmtId="0" fontId="0" fillId="22" borderId="35" xfId="0" applyFill="1" applyBorder="1" applyAlignment="1">
      <alignment horizontal="left"/>
    </xf>
    <xf numFmtId="0" fontId="0" fillId="22" borderId="18" xfId="0" applyFont="1" applyFill="1" applyBorder="1" applyAlignment="1">
      <alignment horizontal="left" vertical="center"/>
    </xf>
    <xf numFmtId="0" fontId="0" fillId="22" borderId="42" xfId="0" applyFill="1" applyBorder="1" applyAlignment="1">
      <alignment horizontal="left"/>
    </xf>
    <xf numFmtId="0" fontId="0" fillId="22" borderId="18" xfId="0" applyFill="1" applyBorder="1" applyAlignment="1">
      <alignment horizontal="center"/>
    </xf>
    <xf numFmtId="0" fontId="0" fillId="22" borderId="18" xfId="59" applyFill="1" applyBorder="1" applyAlignment="1">
      <alignment horizontal="left"/>
      <protection/>
    </xf>
    <xf numFmtId="0" fontId="0" fillId="22" borderId="30" xfId="0" applyFont="1" applyFill="1" applyBorder="1" applyAlignment="1">
      <alignment horizontal="left" vertical="center"/>
    </xf>
    <xf numFmtId="0" fontId="0" fillId="22" borderId="43" xfId="0" applyFill="1" applyBorder="1" applyAlignment="1">
      <alignment horizontal="left"/>
    </xf>
    <xf numFmtId="0" fontId="0" fillId="22" borderId="30" xfId="0" applyFill="1" applyBorder="1" applyAlignment="1">
      <alignment horizontal="center"/>
    </xf>
    <xf numFmtId="0" fontId="0" fillId="22" borderId="30" xfId="59" applyFill="1" applyBorder="1" applyAlignment="1">
      <alignment horizontal="left"/>
      <protection/>
    </xf>
    <xf numFmtId="2" fontId="0" fillId="22" borderId="27" xfId="0" applyNumberFormat="1" applyFont="1" applyFill="1" applyBorder="1" applyAlignment="1">
      <alignment horizontal="left" vertical="center"/>
    </xf>
    <xf numFmtId="0" fontId="0" fillId="22" borderId="27" xfId="0" applyFont="1" applyFill="1" applyBorder="1" applyAlignment="1">
      <alignment horizontal="left" vertical="center" wrapText="1"/>
    </xf>
    <xf numFmtId="0" fontId="0" fillId="22" borderId="27" xfId="0" applyFont="1" applyFill="1" applyBorder="1" applyAlignment="1">
      <alignment horizontal="center" wrapText="1"/>
    </xf>
    <xf numFmtId="0" fontId="0" fillId="0" borderId="27" xfId="59" applyBorder="1" applyAlignment="1">
      <alignment horizontal="left"/>
      <protection/>
    </xf>
    <xf numFmtId="0" fontId="0" fillId="0" borderId="27" xfId="0" applyBorder="1" applyAlignment="1">
      <alignment horizontal="center"/>
    </xf>
    <xf numFmtId="0" fontId="0" fillId="0" borderId="30" xfId="0" applyFont="1" applyFill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43" xfId="0" applyFill="1" applyBorder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30" xfId="59" applyFont="1" applyFill="1" applyBorder="1" applyAlignment="1">
      <alignment horizontal="left" wrapText="1"/>
      <protection/>
    </xf>
    <xf numFmtId="0" fontId="0" fillId="0" borderId="27" xfId="0" applyBorder="1" applyAlignment="1">
      <alignment horizontal="left"/>
    </xf>
    <xf numFmtId="0" fontId="0" fillId="0" borderId="30" xfId="0" applyFont="1" applyFill="1" applyBorder="1" applyAlignment="1">
      <alignment horizontal="center" wrapText="1"/>
    </xf>
    <xf numFmtId="0" fontId="0" fillId="0" borderId="30" xfId="59" applyBorder="1" applyAlignment="1">
      <alignment horizontal="left"/>
      <protection/>
    </xf>
    <xf numFmtId="0" fontId="0" fillId="22" borderId="26" xfId="0" applyFont="1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wrapText="1"/>
    </xf>
    <xf numFmtId="10" fontId="0" fillId="20" borderId="0" xfId="0" applyNumberFormat="1" applyFill="1" applyBorder="1" applyAlignment="1">
      <alignment/>
    </xf>
    <xf numFmtId="10" fontId="0" fillId="20" borderId="69" xfId="0" applyNumberFormat="1" applyFill="1" applyBorder="1" applyAlignment="1">
      <alignment/>
    </xf>
    <xf numFmtId="0" fontId="0" fillId="20" borderId="0" xfId="0" applyFont="1" applyFill="1" applyBorder="1" applyAlignment="1">
      <alignment/>
    </xf>
    <xf numFmtId="0" fontId="0" fillId="20" borderId="69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14" xfId="0" applyFont="1" applyBorder="1" applyAlignment="1">
      <alignment/>
    </xf>
    <xf numFmtId="0" fontId="4" fillId="0" borderId="69" xfId="0" applyFont="1" applyBorder="1" applyAlignment="1">
      <alignment/>
    </xf>
    <xf numFmtId="10" fontId="4" fillId="0" borderId="74" xfId="0" applyNumberFormat="1" applyFont="1" applyBorder="1" applyAlignment="1">
      <alignment horizontal="left"/>
    </xf>
    <xf numFmtId="0" fontId="4" fillId="0" borderId="73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74" xfId="0" applyFont="1" applyBorder="1" applyAlignment="1">
      <alignment/>
    </xf>
    <xf numFmtId="0" fontId="0" fillId="20" borderId="14" xfId="0" applyFont="1" applyFill="1" applyBorder="1" applyAlignment="1">
      <alignment/>
    </xf>
    <xf numFmtId="0" fontId="0" fillId="20" borderId="22" xfId="0" applyFont="1" applyFill="1" applyBorder="1" applyAlignment="1">
      <alignment/>
    </xf>
    <xf numFmtId="10" fontId="0" fillId="20" borderId="90" xfId="0" applyNumberFormat="1" applyFill="1" applyBorder="1" applyAlignment="1">
      <alignment/>
    </xf>
    <xf numFmtId="0" fontId="0" fillId="20" borderId="91" xfId="0" applyFill="1" applyBorder="1" applyAlignment="1">
      <alignment/>
    </xf>
    <xf numFmtId="0" fontId="0" fillId="20" borderId="91" xfId="0" applyFont="1" applyFill="1" applyBorder="1" applyAlignment="1">
      <alignment/>
    </xf>
    <xf numFmtId="0" fontId="4" fillId="20" borderId="91" xfId="0" applyFont="1" applyFill="1" applyBorder="1" applyAlignment="1">
      <alignment/>
    </xf>
    <xf numFmtId="0" fontId="0" fillId="20" borderId="92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" fillId="8" borderId="77" xfId="0" applyFont="1" applyFill="1" applyBorder="1" applyAlignment="1">
      <alignment wrapText="1"/>
    </xf>
    <xf numFmtId="0" fontId="4" fillId="8" borderId="93" xfId="0" applyFont="1" applyFill="1" applyBorder="1" applyAlignment="1">
      <alignment wrapText="1"/>
    </xf>
    <xf numFmtId="0" fontId="4" fillId="8" borderId="94" xfId="0" applyFont="1" applyFill="1" applyBorder="1" applyAlignment="1">
      <alignment/>
    </xf>
    <xf numFmtId="9" fontId="0" fillId="0" borderId="33" xfId="0" applyNumberFormat="1" applyFont="1" applyBorder="1" applyAlignment="1">
      <alignment vertical="top" wrapText="1"/>
    </xf>
    <xf numFmtId="0" fontId="48" fillId="0" borderId="0" xfId="0" applyFont="1" applyAlignment="1">
      <alignment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8" fillId="0" borderId="0" xfId="0" applyFont="1" applyFill="1" applyAlignment="1">
      <alignment wrapText="1"/>
    </xf>
    <xf numFmtId="0" fontId="0" fillId="0" borderId="95" xfId="0" applyBorder="1" applyAlignment="1">
      <alignment/>
    </xf>
    <xf numFmtId="0" fontId="6" fillId="0" borderId="0" xfId="0" applyFont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6" xfId="0" applyBorder="1" applyAlignment="1">
      <alignment/>
    </xf>
    <xf numFmtId="0" fontId="0" fillId="0" borderId="0" xfId="0" applyBorder="1" applyAlignment="1" quotePrefix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4" fillId="0" borderId="9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59" xfId="0" applyFont="1" applyBorder="1" applyAlignment="1">
      <alignment/>
    </xf>
    <xf numFmtId="0" fontId="0" fillId="0" borderId="62" xfId="0" applyBorder="1" applyAlignment="1">
      <alignment/>
    </xf>
    <xf numFmtId="0" fontId="0" fillId="0" borderId="18" xfId="0" applyBorder="1" applyAlignment="1">
      <alignment/>
    </xf>
    <xf numFmtId="0" fontId="4" fillId="0" borderId="89" xfId="0" applyFont="1" applyBorder="1" applyAlignment="1">
      <alignment/>
    </xf>
    <xf numFmtId="0" fontId="4" fillId="0" borderId="9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0" fillId="0" borderId="39" xfId="0" applyFill="1" applyBorder="1" applyAlignment="1" quotePrefix="1">
      <alignment/>
    </xf>
    <xf numFmtId="0" fontId="6" fillId="0" borderId="55" xfId="0" applyFont="1" applyBorder="1" applyAlignment="1">
      <alignment horizontal="center" wrapText="1"/>
    </xf>
    <xf numFmtId="0" fontId="7" fillId="0" borderId="99" xfId="0" applyFont="1" applyBorder="1" applyAlignment="1">
      <alignment horizontal="center" wrapText="1"/>
    </xf>
    <xf numFmtId="0" fontId="7" fillId="0" borderId="100" xfId="0" applyFont="1" applyBorder="1" applyAlignment="1">
      <alignment horizontal="center" wrapText="1"/>
    </xf>
    <xf numFmtId="0" fontId="7" fillId="0" borderId="101" xfId="0" applyFont="1" applyBorder="1" applyAlignment="1">
      <alignment horizontal="center" wrapText="1"/>
    </xf>
    <xf numFmtId="0" fontId="6" fillId="0" borderId="99" xfId="0" applyFont="1" applyBorder="1" applyAlignment="1">
      <alignment horizontal="center" wrapText="1"/>
    </xf>
    <xf numFmtId="0" fontId="6" fillId="0" borderId="100" xfId="0" applyFont="1" applyBorder="1" applyAlignment="1">
      <alignment horizontal="center" wrapText="1"/>
    </xf>
    <xf numFmtId="0" fontId="6" fillId="0" borderId="101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82" xfId="0" applyFont="1" applyBorder="1" applyAlignment="1">
      <alignment horizontal="center" wrapText="1"/>
    </xf>
    <xf numFmtId="0" fontId="7" fillId="0" borderId="7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82" xfId="0" applyFont="1" applyBorder="1" applyAlignment="1">
      <alignment horizontal="center" wrapText="1"/>
    </xf>
    <xf numFmtId="0" fontId="6" fillId="0" borderId="7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6" fillId="0" borderId="102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1" fontId="0" fillId="0" borderId="17" xfId="0" applyNumberFormat="1" applyFont="1" applyFill="1" applyBorder="1" applyAlignment="1">
      <alignment horizontal="left" vertical="center" wrapText="1"/>
    </xf>
    <xf numFmtId="1" fontId="31" fillId="0" borderId="17" xfId="0" applyNumberFormat="1" applyFont="1" applyFill="1" applyBorder="1" applyAlignment="1">
      <alignment horizontal="left"/>
    </xf>
    <xf numFmtId="1" fontId="0" fillId="0" borderId="17" xfId="0" applyNumberFormat="1" applyFill="1" applyBorder="1" applyAlignment="1">
      <alignment horizontal="left"/>
    </xf>
    <xf numFmtId="1" fontId="29" fillId="0" borderId="17" xfId="0" applyNumberFormat="1" applyFont="1" applyFill="1" applyBorder="1" applyAlignment="1">
      <alignment horizontal="left"/>
    </xf>
    <xf numFmtId="1" fontId="0" fillId="0" borderId="17" xfId="0" applyNumberFormat="1" applyFill="1" applyBorder="1" applyAlignment="1">
      <alignment/>
    </xf>
    <xf numFmtId="1" fontId="0" fillId="0" borderId="17" xfId="0" applyNumberFormat="1" applyFill="1" applyBorder="1" applyAlignment="1">
      <alignment horizontal="left" wrapText="1"/>
    </xf>
    <xf numFmtId="1" fontId="0" fillId="0" borderId="17" xfId="0" applyNumberFormat="1" applyFont="1" applyFill="1" applyBorder="1" applyAlignment="1">
      <alignment horizontal="left" wrapText="1"/>
    </xf>
    <xf numFmtId="1" fontId="0" fillId="0" borderId="17" xfId="0" applyNumberFormat="1" applyFill="1" applyBorder="1" applyAlignment="1">
      <alignment horizontal="left" vertical="center"/>
    </xf>
    <xf numFmtId="1" fontId="0" fillId="0" borderId="17" xfId="0" applyNumberForma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left"/>
    </xf>
    <xf numFmtId="1" fontId="0" fillId="0" borderId="17" xfId="59" applyNumberFormat="1" applyFill="1" applyBorder="1" applyAlignment="1">
      <alignment horizontal="left"/>
      <protection/>
    </xf>
    <xf numFmtId="1" fontId="4" fillId="0" borderId="17" xfId="0" applyNumberFormat="1" applyFont="1" applyFill="1" applyBorder="1" applyAlignment="1">
      <alignment horizontal="left"/>
    </xf>
    <xf numFmtId="1" fontId="0" fillId="0" borderId="89" xfId="0" applyNumberFormat="1" applyFill="1" applyBorder="1" applyAlignment="1">
      <alignment/>
    </xf>
    <xf numFmtId="1" fontId="0" fillId="0" borderId="17" xfId="0" applyNumberFormat="1" applyFont="1" applyFill="1" applyBorder="1" applyAlignment="1">
      <alignment horizontal="left" vertical="center"/>
    </xf>
    <xf numFmtId="1" fontId="0" fillId="0" borderId="17" xfId="59" applyNumberFormat="1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ata Collection" xfId="58"/>
    <cellStyle name="Normal_DT_NB_Int_Tab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DT: TEC w and w/o Adders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v>Category 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'DT - Analysis'!$AW$7:$AW$123</c:f>
              <c:numCache>
                <c:ptCount val="117"/>
                <c:pt idx="0">
                  <c:v>155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155</c:v>
                </c:pt>
                <c:pt idx="10">
                  <c:v>155</c:v>
                </c:pt>
                <c:pt idx="11">
                  <c:v>155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155</c:v>
                </c:pt>
                <c:pt idx="16">
                  <c:v>155</c:v>
                </c:pt>
                <c:pt idx="17">
                  <c:v>155</c:v>
                </c:pt>
                <c:pt idx="18">
                  <c:v>155</c:v>
                </c:pt>
                <c:pt idx="19">
                  <c:v>155</c:v>
                </c:pt>
                <c:pt idx="20">
                  <c:v>155</c:v>
                </c:pt>
                <c:pt idx="21">
                  <c:v>155</c:v>
                </c:pt>
                <c:pt idx="22">
                  <c:v>155</c:v>
                </c:pt>
                <c:pt idx="23">
                  <c:v>155</c:v>
                </c:pt>
                <c:pt idx="24">
                  <c:v>155</c:v>
                </c:pt>
                <c:pt idx="25">
                  <c:v>155</c:v>
                </c:pt>
                <c:pt idx="26">
                  <c:v>155</c:v>
                </c:pt>
                <c:pt idx="27">
                  <c:v>155</c:v>
                </c:pt>
                <c:pt idx="28">
                  <c:v>155</c:v>
                </c:pt>
                <c:pt idx="29">
                  <c:v>155</c:v>
                </c:pt>
                <c:pt idx="30">
                  <c:v>155</c:v>
                </c:pt>
                <c:pt idx="31">
                  <c:v>155</c:v>
                </c:pt>
                <c:pt idx="32">
                  <c:v>155</c:v>
                </c:pt>
                <c:pt idx="33">
                  <c:v>155</c:v>
                </c:pt>
                <c:pt idx="34">
                  <c:v>155</c:v>
                </c:pt>
                <c:pt idx="35">
                  <c:v>155</c:v>
                </c:pt>
                <c:pt idx="36">
                  <c:v>155</c:v>
                </c:pt>
                <c:pt idx="37">
                  <c:v>155</c:v>
                </c:pt>
                <c:pt idx="38">
                  <c:v>155</c:v>
                </c:pt>
                <c:pt idx="39">
                  <c:v>155</c:v>
                </c:pt>
                <c:pt idx="40">
                  <c:v>155</c:v>
                </c:pt>
                <c:pt idx="41">
                  <c:v>155</c:v>
                </c:pt>
                <c:pt idx="42">
                  <c:v>155</c:v>
                </c:pt>
                <c:pt idx="43">
                  <c:v>155</c:v>
                </c:pt>
                <c:pt idx="44">
                  <c:v>155</c:v>
                </c:pt>
                <c:pt idx="45">
                  <c:v>155</c:v>
                </c:pt>
                <c:pt idx="46">
                  <c:v>155</c:v>
                </c:pt>
                <c:pt idx="47">
                  <c:v>155</c:v>
                </c:pt>
                <c:pt idx="48">
                  <c:v>155</c:v>
                </c:pt>
                <c:pt idx="49">
                  <c:v>155</c:v>
                </c:pt>
                <c:pt idx="50">
                  <c:v>155</c:v>
                </c:pt>
                <c:pt idx="51">
                  <c:v>155</c:v>
                </c:pt>
                <c:pt idx="52">
                  <c:v>155</c:v>
                </c:pt>
                <c:pt idx="53">
                  <c:v>155</c:v>
                </c:pt>
                <c:pt idx="54">
                  <c:v>155</c:v>
                </c:pt>
                <c:pt idx="55">
                  <c:v>155</c:v>
                </c:pt>
                <c:pt idx="56">
                  <c:v>155</c:v>
                </c:pt>
                <c:pt idx="57">
                  <c:v>155</c:v>
                </c:pt>
                <c:pt idx="58">
                  <c:v>155</c:v>
                </c:pt>
                <c:pt idx="59">
                  <c:v>155</c:v>
                </c:pt>
                <c:pt idx="60">
                  <c:v>155</c:v>
                </c:pt>
                <c:pt idx="61">
                  <c:v>155</c:v>
                </c:pt>
                <c:pt idx="62">
                  <c:v>155</c:v>
                </c:pt>
                <c:pt idx="63">
                  <c:v>155</c:v>
                </c:pt>
                <c:pt idx="64">
                  <c:v>155</c:v>
                </c:pt>
                <c:pt idx="65">
                  <c:v>155</c:v>
                </c:pt>
                <c:pt idx="66">
                  <c:v>155</c:v>
                </c:pt>
                <c:pt idx="67">
                  <c:v>155</c:v>
                </c:pt>
                <c:pt idx="68">
                  <c:v>155</c:v>
                </c:pt>
                <c:pt idx="69">
                  <c:v>155</c:v>
                </c:pt>
                <c:pt idx="70">
                  <c:v>155</c:v>
                </c:pt>
                <c:pt idx="71">
                  <c:v>155</c:v>
                </c:pt>
                <c:pt idx="72">
                  <c:v>155</c:v>
                </c:pt>
                <c:pt idx="73">
                  <c:v>155</c:v>
                </c:pt>
                <c:pt idx="74">
                  <c:v>155</c:v>
                </c:pt>
                <c:pt idx="75">
                  <c:v>155</c:v>
                </c:pt>
                <c:pt idx="76">
                  <c:v>155</c:v>
                </c:pt>
                <c:pt idx="77">
                  <c:v>155</c:v>
                </c:pt>
                <c:pt idx="78">
                  <c:v>155</c:v>
                </c:pt>
                <c:pt idx="79">
                  <c:v>155</c:v>
                </c:pt>
                <c:pt idx="80">
                  <c:v>155</c:v>
                </c:pt>
                <c:pt idx="81">
                  <c:v>155</c:v>
                </c:pt>
                <c:pt idx="82">
                  <c:v>155</c:v>
                </c:pt>
                <c:pt idx="83">
                  <c:v>155</c:v>
                </c:pt>
                <c:pt idx="84">
                  <c:v>155</c:v>
                </c:pt>
                <c:pt idx="85">
                  <c:v>155</c:v>
                </c:pt>
                <c:pt idx="86">
                  <c:v>155</c:v>
                </c:pt>
                <c:pt idx="87">
                  <c:v>155</c:v>
                </c:pt>
                <c:pt idx="88">
                  <c:v>155</c:v>
                </c:pt>
                <c:pt idx="89">
                  <c:v>155</c:v>
                </c:pt>
                <c:pt idx="90">
                  <c:v>155</c:v>
                </c:pt>
                <c:pt idx="91">
                  <c:v>155</c:v>
                </c:pt>
                <c:pt idx="92">
                  <c:v>155</c:v>
                </c:pt>
                <c:pt idx="93">
                  <c:v>155</c:v>
                </c:pt>
                <c:pt idx="94">
                  <c:v>155</c:v>
                </c:pt>
                <c:pt idx="95">
                  <c:v>155</c:v>
                </c:pt>
                <c:pt idx="96">
                  <c:v>155</c:v>
                </c:pt>
                <c:pt idx="97">
                  <c:v>155</c:v>
                </c:pt>
                <c:pt idx="98">
                  <c:v>155</c:v>
                </c:pt>
                <c:pt idx="99">
                  <c:v>155</c:v>
                </c:pt>
                <c:pt idx="100">
                  <c:v>155</c:v>
                </c:pt>
                <c:pt idx="101">
                  <c:v>155</c:v>
                </c:pt>
                <c:pt idx="102">
                  <c:v>155</c:v>
                </c:pt>
                <c:pt idx="103">
                  <c:v>155</c:v>
                </c:pt>
                <c:pt idx="104">
                  <c:v>155</c:v>
                </c:pt>
                <c:pt idx="105">
                  <c:v>155</c:v>
                </c:pt>
                <c:pt idx="106">
                  <c:v>155</c:v>
                </c:pt>
                <c:pt idx="107">
                  <c:v>155</c:v>
                </c:pt>
                <c:pt idx="108">
                  <c:v>155</c:v>
                </c:pt>
                <c:pt idx="109">
                  <c:v>155</c:v>
                </c:pt>
                <c:pt idx="110">
                  <c:v>155</c:v>
                </c:pt>
                <c:pt idx="111">
                  <c:v>155</c:v>
                </c:pt>
                <c:pt idx="112">
                  <c:v>155</c:v>
                </c:pt>
                <c:pt idx="113">
                  <c:v>155</c:v>
                </c:pt>
                <c:pt idx="114">
                  <c:v>155</c:v>
                </c:pt>
                <c:pt idx="115">
                  <c:v>155</c:v>
                </c:pt>
                <c:pt idx="116">
                  <c:v>155</c:v>
                </c:pt>
              </c:numCache>
            </c:numRef>
          </c:yVal>
          <c:smooth val="0"/>
        </c:ser>
        <c:ser>
          <c:idx val="2"/>
          <c:order val="1"/>
          <c:tx>
            <c:v>Category 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'DT - Analysis'!$A$124:$A$196</c:f>
              <c:numCache>
                <c:ptCount val="73"/>
                <c:pt idx="0">
                  <c:v>118</c:v>
                </c:pt>
                <c:pt idx="1">
                  <c:v>119</c:v>
                </c:pt>
                <c:pt idx="2">
                  <c:v>120</c:v>
                </c:pt>
                <c:pt idx="3">
                  <c:v>121</c:v>
                </c:pt>
                <c:pt idx="4">
                  <c:v>122</c:v>
                </c:pt>
                <c:pt idx="5">
                  <c:v>123</c:v>
                </c:pt>
                <c:pt idx="6">
                  <c:v>124</c:v>
                </c:pt>
                <c:pt idx="7">
                  <c:v>125</c:v>
                </c:pt>
                <c:pt idx="8">
                  <c:v>126</c:v>
                </c:pt>
                <c:pt idx="9">
                  <c:v>127</c:v>
                </c:pt>
                <c:pt idx="10">
                  <c:v>128</c:v>
                </c:pt>
                <c:pt idx="11">
                  <c:v>129</c:v>
                </c:pt>
                <c:pt idx="12">
                  <c:v>130</c:v>
                </c:pt>
                <c:pt idx="13">
                  <c:v>131</c:v>
                </c:pt>
                <c:pt idx="14">
                  <c:v>132</c:v>
                </c:pt>
                <c:pt idx="15">
                  <c:v>133</c:v>
                </c:pt>
                <c:pt idx="16">
                  <c:v>134</c:v>
                </c:pt>
                <c:pt idx="17">
                  <c:v>135</c:v>
                </c:pt>
                <c:pt idx="18">
                  <c:v>136</c:v>
                </c:pt>
                <c:pt idx="19">
                  <c:v>137</c:v>
                </c:pt>
                <c:pt idx="20">
                  <c:v>138</c:v>
                </c:pt>
                <c:pt idx="21">
                  <c:v>139</c:v>
                </c:pt>
                <c:pt idx="22">
                  <c:v>140</c:v>
                </c:pt>
                <c:pt idx="23">
                  <c:v>141</c:v>
                </c:pt>
                <c:pt idx="24">
                  <c:v>142</c:v>
                </c:pt>
                <c:pt idx="25">
                  <c:v>143</c:v>
                </c:pt>
                <c:pt idx="26">
                  <c:v>144</c:v>
                </c:pt>
                <c:pt idx="27">
                  <c:v>145</c:v>
                </c:pt>
                <c:pt idx="28">
                  <c:v>146</c:v>
                </c:pt>
                <c:pt idx="29">
                  <c:v>147</c:v>
                </c:pt>
                <c:pt idx="30">
                  <c:v>148</c:v>
                </c:pt>
                <c:pt idx="31">
                  <c:v>149</c:v>
                </c:pt>
                <c:pt idx="32">
                  <c:v>150</c:v>
                </c:pt>
                <c:pt idx="33">
                  <c:v>151</c:v>
                </c:pt>
                <c:pt idx="34">
                  <c:v>152</c:v>
                </c:pt>
                <c:pt idx="35">
                  <c:v>153</c:v>
                </c:pt>
                <c:pt idx="36">
                  <c:v>154</c:v>
                </c:pt>
                <c:pt idx="37">
                  <c:v>155</c:v>
                </c:pt>
                <c:pt idx="38">
                  <c:v>156</c:v>
                </c:pt>
                <c:pt idx="39">
                  <c:v>157</c:v>
                </c:pt>
                <c:pt idx="40">
                  <c:v>158</c:v>
                </c:pt>
                <c:pt idx="41">
                  <c:v>159</c:v>
                </c:pt>
                <c:pt idx="42">
                  <c:v>160</c:v>
                </c:pt>
                <c:pt idx="43">
                  <c:v>161</c:v>
                </c:pt>
                <c:pt idx="44">
                  <c:v>162</c:v>
                </c:pt>
                <c:pt idx="45">
                  <c:v>163</c:v>
                </c:pt>
                <c:pt idx="46">
                  <c:v>164</c:v>
                </c:pt>
                <c:pt idx="47">
                  <c:v>165</c:v>
                </c:pt>
                <c:pt idx="48">
                  <c:v>166</c:v>
                </c:pt>
                <c:pt idx="49">
                  <c:v>167</c:v>
                </c:pt>
                <c:pt idx="50">
                  <c:v>168</c:v>
                </c:pt>
                <c:pt idx="51">
                  <c:v>169</c:v>
                </c:pt>
                <c:pt idx="52">
                  <c:v>170</c:v>
                </c:pt>
                <c:pt idx="53">
                  <c:v>171</c:v>
                </c:pt>
                <c:pt idx="54">
                  <c:v>172</c:v>
                </c:pt>
                <c:pt idx="55">
                  <c:v>173</c:v>
                </c:pt>
                <c:pt idx="56">
                  <c:v>174</c:v>
                </c:pt>
                <c:pt idx="57">
                  <c:v>175</c:v>
                </c:pt>
                <c:pt idx="58">
                  <c:v>176</c:v>
                </c:pt>
                <c:pt idx="59">
                  <c:v>177</c:v>
                </c:pt>
                <c:pt idx="60">
                  <c:v>178</c:v>
                </c:pt>
                <c:pt idx="61">
                  <c:v>179</c:v>
                </c:pt>
                <c:pt idx="62">
                  <c:v>180</c:v>
                </c:pt>
                <c:pt idx="63">
                  <c:v>181</c:v>
                </c:pt>
                <c:pt idx="64">
                  <c:v>182</c:v>
                </c:pt>
                <c:pt idx="65">
                  <c:v>183</c:v>
                </c:pt>
                <c:pt idx="66">
                  <c:v>184</c:v>
                </c:pt>
                <c:pt idx="67">
                  <c:v>185</c:v>
                </c:pt>
                <c:pt idx="68">
                  <c:v>186</c:v>
                </c:pt>
                <c:pt idx="69">
                  <c:v>187</c:v>
                </c:pt>
                <c:pt idx="70">
                  <c:v>188</c:v>
                </c:pt>
                <c:pt idx="71">
                  <c:v>189</c:v>
                </c:pt>
                <c:pt idx="72">
                  <c:v>190</c:v>
                </c:pt>
              </c:numCache>
            </c:numRef>
          </c:xVal>
          <c:yVal>
            <c:numRef>
              <c:f>'DT - Analysis'!$AW$124:$AW$196</c:f>
              <c:numCache>
                <c:ptCount val="73"/>
                <c:pt idx="0">
                  <c:v>188</c:v>
                </c:pt>
                <c:pt idx="1">
                  <c:v>188</c:v>
                </c:pt>
                <c:pt idx="2">
                  <c:v>188</c:v>
                </c:pt>
                <c:pt idx="3">
                  <c:v>188</c:v>
                </c:pt>
                <c:pt idx="4">
                  <c:v>188</c:v>
                </c:pt>
                <c:pt idx="5">
                  <c:v>188</c:v>
                </c:pt>
                <c:pt idx="6">
                  <c:v>188</c:v>
                </c:pt>
                <c:pt idx="7">
                  <c:v>188</c:v>
                </c:pt>
                <c:pt idx="8">
                  <c:v>188</c:v>
                </c:pt>
                <c:pt idx="9">
                  <c:v>188</c:v>
                </c:pt>
                <c:pt idx="10">
                  <c:v>188</c:v>
                </c:pt>
                <c:pt idx="11">
                  <c:v>188</c:v>
                </c:pt>
                <c:pt idx="12">
                  <c:v>188</c:v>
                </c:pt>
                <c:pt idx="13">
                  <c:v>188</c:v>
                </c:pt>
                <c:pt idx="14">
                  <c:v>188</c:v>
                </c:pt>
                <c:pt idx="15">
                  <c:v>188</c:v>
                </c:pt>
                <c:pt idx="16">
                  <c:v>188</c:v>
                </c:pt>
                <c:pt idx="17">
                  <c:v>188</c:v>
                </c:pt>
                <c:pt idx="18">
                  <c:v>188</c:v>
                </c:pt>
                <c:pt idx="19">
                  <c:v>188</c:v>
                </c:pt>
                <c:pt idx="20">
                  <c:v>188</c:v>
                </c:pt>
                <c:pt idx="21">
                  <c:v>188</c:v>
                </c:pt>
                <c:pt idx="22">
                  <c:v>188</c:v>
                </c:pt>
                <c:pt idx="23">
                  <c:v>188</c:v>
                </c:pt>
                <c:pt idx="24">
                  <c:v>188</c:v>
                </c:pt>
                <c:pt idx="25">
                  <c:v>188</c:v>
                </c:pt>
                <c:pt idx="26">
                  <c:v>188</c:v>
                </c:pt>
                <c:pt idx="27">
                  <c:v>188</c:v>
                </c:pt>
                <c:pt idx="28">
                  <c:v>188</c:v>
                </c:pt>
                <c:pt idx="29">
                  <c:v>188</c:v>
                </c:pt>
                <c:pt idx="30">
                  <c:v>188</c:v>
                </c:pt>
                <c:pt idx="31">
                  <c:v>188</c:v>
                </c:pt>
                <c:pt idx="32">
                  <c:v>188</c:v>
                </c:pt>
                <c:pt idx="33">
                  <c:v>188</c:v>
                </c:pt>
                <c:pt idx="34">
                  <c:v>188</c:v>
                </c:pt>
                <c:pt idx="35">
                  <c:v>188</c:v>
                </c:pt>
                <c:pt idx="36">
                  <c:v>188</c:v>
                </c:pt>
                <c:pt idx="37">
                  <c:v>188</c:v>
                </c:pt>
                <c:pt idx="38">
                  <c:v>188</c:v>
                </c:pt>
                <c:pt idx="39">
                  <c:v>188</c:v>
                </c:pt>
                <c:pt idx="40">
                  <c:v>188</c:v>
                </c:pt>
                <c:pt idx="41">
                  <c:v>188</c:v>
                </c:pt>
                <c:pt idx="42">
                  <c:v>188</c:v>
                </c:pt>
                <c:pt idx="43">
                  <c:v>188</c:v>
                </c:pt>
                <c:pt idx="44">
                  <c:v>188</c:v>
                </c:pt>
                <c:pt idx="45">
                  <c:v>188</c:v>
                </c:pt>
                <c:pt idx="46">
                  <c:v>188</c:v>
                </c:pt>
                <c:pt idx="47">
                  <c:v>188</c:v>
                </c:pt>
                <c:pt idx="48">
                  <c:v>188</c:v>
                </c:pt>
                <c:pt idx="49">
                  <c:v>188</c:v>
                </c:pt>
                <c:pt idx="50">
                  <c:v>188</c:v>
                </c:pt>
                <c:pt idx="51">
                  <c:v>188</c:v>
                </c:pt>
                <c:pt idx="52">
                  <c:v>188</c:v>
                </c:pt>
                <c:pt idx="53">
                  <c:v>188</c:v>
                </c:pt>
                <c:pt idx="54">
                  <c:v>188</c:v>
                </c:pt>
                <c:pt idx="55">
                  <c:v>188</c:v>
                </c:pt>
                <c:pt idx="56">
                  <c:v>188</c:v>
                </c:pt>
                <c:pt idx="57">
                  <c:v>188</c:v>
                </c:pt>
                <c:pt idx="58">
                  <c:v>188</c:v>
                </c:pt>
                <c:pt idx="59">
                  <c:v>188</c:v>
                </c:pt>
                <c:pt idx="60">
                  <c:v>188</c:v>
                </c:pt>
                <c:pt idx="61">
                  <c:v>188</c:v>
                </c:pt>
                <c:pt idx="62">
                  <c:v>188</c:v>
                </c:pt>
                <c:pt idx="63">
                  <c:v>188</c:v>
                </c:pt>
                <c:pt idx="64">
                  <c:v>188</c:v>
                </c:pt>
                <c:pt idx="65">
                  <c:v>188</c:v>
                </c:pt>
                <c:pt idx="66">
                  <c:v>188</c:v>
                </c:pt>
                <c:pt idx="67">
                  <c:v>188</c:v>
                </c:pt>
                <c:pt idx="68">
                  <c:v>188</c:v>
                </c:pt>
                <c:pt idx="69">
                  <c:v>188</c:v>
                </c:pt>
                <c:pt idx="70">
                  <c:v>188</c:v>
                </c:pt>
                <c:pt idx="71">
                  <c:v>188</c:v>
                </c:pt>
                <c:pt idx="72">
                  <c:v>188</c:v>
                </c:pt>
              </c:numCache>
            </c:numRef>
          </c:yVal>
          <c:smooth val="0"/>
        </c:ser>
        <c:ser>
          <c:idx val="4"/>
          <c:order val="2"/>
          <c:tx>
            <c:v>Category C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'DT - Analysis'!$A$197:$A$220</c:f>
              <c:numCache>
                <c:ptCount val="24"/>
                <c:pt idx="0">
                  <c:v>191</c:v>
                </c:pt>
                <c:pt idx="1">
                  <c:v>192</c:v>
                </c:pt>
                <c:pt idx="2">
                  <c:v>193</c:v>
                </c:pt>
                <c:pt idx="3">
                  <c:v>194</c:v>
                </c:pt>
                <c:pt idx="4">
                  <c:v>195</c:v>
                </c:pt>
                <c:pt idx="5">
                  <c:v>196</c:v>
                </c:pt>
                <c:pt idx="6">
                  <c:v>197</c:v>
                </c:pt>
                <c:pt idx="7">
                  <c:v>198</c:v>
                </c:pt>
                <c:pt idx="8">
                  <c:v>199</c:v>
                </c:pt>
                <c:pt idx="9">
                  <c:v>200</c:v>
                </c:pt>
                <c:pt idx="10">
                  <c:v>201</c:v>
                </c:pt>
                <c:pt idx="11">
                  <c:v>202</c:v>
                </c:pt>
                <c:pt idx="12">
                  <c:v>203</c:v>
                </c:pt>
                <c:pt idx="13">
                  <c:v>204</c:v>
                </c:pt>
                <c:pt idx="14">
                  <c:v>205</c:v>
                </c:pt>
                <c:pt idx="15">
                  <c:v>206</c:v>
                </c:pt>
                <c:pt idx="16">
                  <c:v>207</c:v>
                </c:pt>
                <c:pt idx="17">
                  <c:v>208</c:v>
                </c:pt>
                <c:pt idx="18">
                  <c:v>209</c:v>
                </c:pt>
                <c:pt idx="19">
                  <c:v>210</c:v>
                </c:pt>
                <c:pt idx="20">
                  <c:v>211</c:v>
                </c:pt>
                <c:pt idx="21">
                  <c:v>212</c:v>
                </c:pt>
                <c:pt idx="22">
                  <c:v>213</c:v>
                </c:pt>
                <c:pt idx="23">
                  <c:v>214</c:v>
                </c:pt>
              </c:numCache>
            </c:numRef>
          </c:xVal>
          <c:yVal>
            <c:numRef>
              <c:f>'DT - Analysis'!$AW$197:$AW$220</c:f>
              <c:numCache>
                <c:ptCount val="24"/>
                <c:pt idx="0">
                  <c:v>275</c:v>
                </c:pt>
                <c:pt idx="1">
                  <c:v>275</c:v>
                </c:pt>
                <c:pt idx="2">
                  <c:v>275</c:v>
                </c:pt>
                <c:pt idx="3">
                  <c:v>275</c:v>
                </c:pt>
                <c:pt idx="4">
                  <c:v>275</c:v>
                </c:pt>
                <c:pt idx="5">
                  <c:v>275</c:v>
                </c:pt>
                <c:pt idx="6">
                  <c:v>275</c:v>
                </c:pt>
                <c:pt idx="7">
                  <c:v>275</c:v>
                </c:pt>
                <c:pt idx="8">
                  <c:v>275</c:v>
                </c:pt>
                <c:pt idx="9">
                  <c:v>275</c:v>
                </c:pt>
                <c:pt idx="10">
                  <c:v>275</c:v>
                </c:pt>
                <c:pt idx="11">
                  <c:v>275</c:v>
                </c:pt>
                <c:pt idx="12">
                  <c:v>275</c:v>
                </c:pt>
                <c:pt idx="13">
                  <c:v>275</c:v>
                </c:pt>
                <c:pt idx="14">
                  <c:v>275</c:v>
                </c:pt>
                <c:pt idx="15">
                  <c:v>275</c:v>
                </c:pt>
                <c:pt idx="16">
                  <c:v>275</c:v>
                </c:pt>
                <c:pt idx="17">
                  <c:v>275</c:v>
                </c:pt>
                <c:pt idx="18">
                  <c:v>275</c:v>
                </c:pt>
                <c:pt idx="19">
                  <c:v>275</c:v>
                </c:pt>
                <c:pt idx="20">
                  <c:v>275</c:v>
                </c:pt>
                <c:pt idx="21">
                  <c:v>275</c:v>
                </c:pt>
                <c:pt idx="22">
                  <c:v>275</c:v>
                </c:pt>
                <c:pt idx="23">
                  <c:v>275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'DT - Analysis'!$AQ$6</c:f>
              <c:strCache>
                <c:ptCount val="1"/>
                <c:pt idx="0">
                  <c:v>TEC w/adders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'DT - Analysis'!$A$7:$A$220</c:f>
              <c:numCache>
                <c:ptCount val="2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</c:numCache>
            </c:numRef>
          </c:xVal>
          <c:yVal>
            <c:numRef>
              <c:f>'DT - Analysis'!$AQ$7:$AQ$220</c:f>
              <c:numCache>
                <c:ptCount val="214"/>
                <c:pt idx="0">
                  <c:v>58.5168</c:v>
                </c:pt>
                <c:pt idx="1">
                  <c:v>82.5849</c:v>
                </c:pt>
                <c:pt idx="2">
                  <c:v>85.34868</c:v>
                </c:pt>
                <c:pt idx="3">
                  <c:v>85.41350400000002</c:v>
                </c:pt>
                <c:pt idx="4">
                  <c:v>87.737532</c:v>
                </c:pt>
                <c:pt idx="5">
                  <c:v>115.27284</c:v>
                </c:pt>
                <c:pt idx="6">
                  <c:v>116.81021999999999</c:v>
                </c:pt>
                <c:pt idx="7">
                  <c:v>117.33581999999998</c:v>
                </c:pt>
                <c:pt idx="8">
                  <c:v>119.50830000000002</c:v>
                </c:pt>
                <c:pt idx="9">
                  <c:v>124.21242000000002</c:v>
                </c:pt>
                <c:pt idx="10">
                  <c:v>127.92666</c:v>
                </c:pt>
                <c:pt idx="11">
                  <c:v>128.115</c:v>
                </c:pt>
                <c:pt idx="12">
                  <c:v>129.49620000000002</c:v>
                </c:pt>
                <c:pt idx="13">
                  <c:v>133.05714</c:v>
                </c:pt>
                <c:pt idx="14">
                  <c:v>133.0659</c:v>
                </c:pt>
                <c:pt idx="15">
                  <c:v>137.436078</c:v>
                </c:pt>
                <c:pt idx="16">
                  <c:v>138.77154000000002</c:v>
                </c:pt>
                <c:pt idx="17">
                  <c:v>139.3716</c:v>
                </c:pt>
                <c:pt idx="18">
                  <c:v>140.4228</c:v>
                </c:pt>
                <c:pt idx="19">
                  <c:v>141.20244</c:v>
                </c:pt>
                <c:pt idx="20">
                  <c:v>141.76020000000003</c:v>
                </c:pt>
                <c:pt idx="21">
                  <c:v>145.527</c:v>
                </c:pt>
                <c:pt idx="22">
                  <c:v>145.94598</c:v>
                </c:pt>
                <c:pt idx="23">
                  <c:v>147.936</c:v>
                </c:pt>
                <c:pt idx="24">
                  <c:v>148.1316</c:v>
                </c:pt>
                <c:pt idx="25">
                  <c:v>148.44408</c:v>
                </c:pt>
                <c:pt idx="26">
                  <c:v>149.1828</c:v>
                </c:pt>
                <c:pt idx="27">
                  <c:v>152.06922</c:v>
                </c:pt>
                <c:pt idx="28">
                  <c:v>154.4184</c:v>
                </c:pt>
                <c:pt idx="29">
                  <c:v>154.9878</c:v>
                </c:pt>
                <c:pt idx="30">
                  <c:v>155.738346</c:v>
                </c:pt>
                <c:pt idx="31">
                  <c:v>157.23762</c:v>
                </c:pt>
                <c:pt idx="32">
                  <c:v>157.7238</c:v>
                </c:pt>
                <c:pt idx="33">
                  <c:v>157.74720000000002</c:v>
                </c:pt>
                <c:pt idx="34">
                  <c:v>157.90337999999997</c:v>
                </c:pt>
                <c:pt idx="35">
                  <c:v>159.4992</c:v>
                </c:pt>
                <c:pt idx="36">
                  <c:v>160.53137999999998</c:v>
                </c:pt>
                <c:pt idx="37">
                  <c:v>160.72560000000001</c:v>
                </c:pt>
                <c:pt idx="38">
                  <c:v>161.07600000000002</c:v>
                </c:pt>
                <c:pt idx="39">
                  <c:v>161.28035999999997</c:v>
                </c:pt>
                <c:pt idx="40">
                  <c:v>162.6966</c:v>
                </c:pt>
                <c:pt idx="41">
                  <c:v>162.70386</c:v>
                </c:pt>
                <c:pt idx="42">
                  <c:v>163.39739999999998</c:v>
                </c:pt>
                <c:pt idx="43">
                  <c:v>163.56672</c:v>
                </c:pt>
                <c:pt idx="44">
                  <c:v>165.8502</c:v>
                </c:pt>
                <c:pt idx="45">
                  <c:v>166.2006</c:v>
                </c:pt>
                <c:pt idx="46">
                  <c:v>166.5072</c:v>
                </c:pt>
                <c:pt idx="47">
                  <c:v>167.88540000000003</c:v>
                </c:pt>
                <c:pt idx="48">
                  <c:v>171.06240000000003</c:v>
                </c:pt>
                <c:pt idx="49">
                  <c:v>172.36614</c:v>
                </c:pt>
                <c:pt idx="50">
                  <c:v>173.76773999999997</c:v>
                </c:pt>
                <c:pt idx="51">
                  <c:v>174.13566000000003</c:v>
                </c:pt>
                <c:pt idx="52">
                  <c:v>174.24515999999997</c:v>
                </c:pt>
                <c:pt idx="53">
                  <c:v>175.25694000000001</c:v>
                </c:pt>
                <c:pt idx="54">
                  <c:v>175.45842</c:v>
                </c:pt>
                <c:pt idx="55">
                  <c:v>175.5066</c:v>
                </c:pt>
                <c:pt idx="56">
                  <c:v>175.69931999999997</c:v>
                </c:pt>
                <c:pt idx="57">
                  <c:v>176.34318</c:v>
                </c:pt>
                <c:pt idx="58">
                  <c:v>177.21041999999997</c:v>
                </c:pt>
                <c:pt idx="59">
                  <c:v>177.49512000000004</c:v>
                </c:pt>
                <c:pt idx="60">
                  <c:v>177.87179999999998</c:v>
                </c:pt>
                <c:pt idx="61">
                  <c:v>178.11708000000002</c:v>
                </c:pt>
                <c:pt idx="62">
                  <c:v>179.75082</c:v>
                </c:pt>
                <c:pt idx="63">
                  <c:v>181.98900000000003</c:v>
                </c:pt>
                <c:pt idx="64">
                  <c:v>182.19048</c:v>
                </c:pt>
                <c:pt idx="65">
                  <c:v>184.61700000000002</c:v>
                </c:pt>
                <c:pt idx="66">
                  <c:v>186.01422</c:v>
                </c:pt>
                <c:pt idx="67">
                  <c:v>187.04790000000003</c:v>
                </c:pt>
                <c:pt idx="68">
                  <c:v>187.79688000000002</c:v>
                </c:pt>
                <c:pt idx="69">
                  <c:v>187.85382</c:v>
                </c:pt>
                <c:pt idx="70">
                  <c:v>189.67302000000007</c:v>
                </c:pt>
                <c:pt idx="71">
                  <c:v>189.8292</c:v>
                </c:pt>
                <c:pt idx="72">
                  <c:v>189.88176000000004</c:v>
                </c:pt>
                <c:pt idx="73">
                  <c:v>190.64099999999996</c:v>
                </c:pt>
                <c:pt idx="74">
                  <c:v>191.64252000000002</c:v>
                </c:pt>
                <c:pt idx="75">
                  <c:v>193.31568000000001</c:v>
                </c:pt>
                <c:pt idx="76">
                  <c:v>193.39014</c:v>
                </c:pt>
                <c:pt idx="77">
                  <c:v>194.03838000000002</c:v>
                </c:pt>
                <c:pt idx="78">
                  <c:v>194.40630000000002</c:v>
                </c:pt>
                <c:pt idx="79">
                  <c:v>195.56262</c:v>
                </c:pt>
                <c:pt idx="80">
                  <c:v>196.63284000000002</c:v>
                </c:pt>
                <c:pt idx="81">
                  <c:v>198.05633999999998</c:v>
                </c:pt>
                <c:pt idx="82">
                  <c:v>200.53830000000002</c:v>
                </c:pt>
                <c:pt idx="83">
                  <c:v>201.4143</c:v>
                </c:pt>
                <c:pt idx="84">
                  <c:v>202.43484</c:v>
                </c:pt>
                <c:pt idx="85">
                  <c:v>202.50492000000003</c:v>
                </c:pt>
                <c:pt idx="86">
                  <c:v>203.04804000000001</c:v>
                </c:pt>
                <c:pt idx="87">
                  <c:v>203.41596000000004</c:v>
                </c:pt>
                <c:pt idx="88">
                  <c:v>205.25556</c:v>
                </c:pt>
                <c:pt idx="89">
                  <c:v>206.64402000000004</c:v>
                </c:pt>
                <c:pt idx="90">
                  <c:v>207.61638000000002</c:v>
                </c:pt>
                <c:pt idx="91">
                  <c:v>208.63254</c:v>
                </c:pt>
                <c:pt idx="92">
                  <c:v>209.17716000000004</c:v>
                </c:pt>
                <c:pt idx="93">
                  <c:v>209.6049</c:v>
                </c:pt>
                <c:pt idx="94">
                  <c:v>211.71318</c:v>
                </c:pt>
                <c:pt idx="95">
                  <c:v>215.66394000000003</c:v>
                </c:pt>
                <c:pt idx="96">
                  <c:v>217.3794</c:v>
                </c:pt>
                <c:pt idx="97">
                  <c:v>219.30660000000003</c:v>
                </c:pt>
                <c:pt idx="98">
                  <c:v>220.57829999999998</c:v>
                </c:pt>
                <c:pt idx="99">
                  <c:v>222.16236</c:v>
                </c:pt>
                <c:pt idx="100">
                  <c:v>223.52604000000002</c:v>
                </c:pt>
                <c:pt idx="101">
                  <c:v>224.65896000000004</c:v>
                </c:pt>
                <c:pt idx="102">
                  <c:v>226.02113999999997</c:v>
                </c:pt>
                <c:pt idx="103">
                  <c:v>227.56728</c:v>
                </c:pt>
                <c:pt idx="104">
                  <c:v>229.66968</c:v>
                </c:pt>
                <c:pt idx="105">
                  <c:v>234.09497999999996</c:v>
                </c:pt>
                <c:pt idx="106">
                  <c:v>236.2791</c:v>
                </c:pt>
                <c:pt idx="107">
                  <c:v>236.56968</c:v>
                </c:pt>
                <c:pt idx="108">
                  <c:v>240.38027999999997</c:v>
                </c:pt>
                <c:pt idx="109">
                  <c:v>243.2214</c:v>
                </c:pt>
                <c:pt idx="110">
                  <c:v>248.89350000000002</c:v>
                </c:pt>
                <c:pt idx="111">
                  <c:v>249.73884000000004</c:v>
                </c:pt>
                <c:pt idx="112">
                  <c:v>250.16019599999998</c:v>
                </c:pt>
                <c:pt idx="113">
                  <c:v>255.22259999999997</c:v>
                </c:pt>
                <c:pt idx="114">
                  <c:v>256.92204000000004</c:v>
                </c:pt>
                <c:pt idx="115">
                  <c:v>279.32135999999997</c:v>
                </c:pt>
                <c:pt idx="116">
                  <c:v>292.8468</c:v>
                </c:pt>
                <c:pt idx="117">
                  <c:v>79.64304</c:v>
                </c:pt>
                <c:pt idx="118">
                  <c:v>102.21781200000001</c:v>
                </c:pt>
                <c:pt idx="119">
                  <c:v>102.618768</c:v>
                </c:pt>
                <c:pt idx="120">
                  <c:v>103.4118</c:v>
                </c:pt>
                <c:pt idx="121">
                  <c:v>105.859092</c:v>
                </c:pt>
                <c:pt idx="122">
                  <c:v>107.283468</c:v>
                </c:pt>
                <c:pt idx="123">
                  <c:v>108.97589999999998</c:v>
                </c:pt>
                <c:pt idx="124">
                  <c:v>110.973432</c:v>
                </c:pt>
                <c:pt idx="125">
                  <c:v>114.87338400000002</c:v>
                </c:pt>
                <c:pt idx="126">
                  <c:v>151.03992</c:v>
                </c:pt>
                <c:pt idx="127">
                  <c:v>151.85021999999998</c:v>
                </c:pt>
                <c:pt idx="128">
                  <c:v>154.61399999999998</c:v>
                </c:pt>
                <c:pt idx="129">
                  <c:v>164.34198</c:v>
                </c:pt>
                <c:pt idx="130">
                  <c:v>170.38638</c:v>
                </c:pt>
                <c:pt idx="131">
                  <c:v>183.83886</c:v>
                </c:pt>
                <c:pt idx="132">
                  <c:v>185.71200000000002</c:v>
                </c:pt>
                <c:pt idx="133">
                  <c:v>187.08294000000004</c:v>
                </c:pt>
                <c:pt idx="134">
                  <c:v>187.61880000000002</c:v>
                </c:pt>
                <c:pt idx="135">
                  <c:v>188.41008000000002</c:v>
                </c:pt>
                <c:pt idx="136">
                  <c:v>188.71380000000002</c:v>
                </c:pt>
                <c:pt idx="137">
                  <c:v>193.65006</c:v>
                </c:pt>
                <c:pt idx="138">
                  <c:v>198.963</c:v>
                </c:pt>
                <c:pt idx="139">
                  <c:v>201.02448000000004</c:v>
                </c:pt>
                <c:pt idx="140">
                  <c:v>201.63479999999998</c:v>
                </c:pt>
                <c:pt idx="141">
                  <c:v>202.7298</c:v>
                </c:pt>
                <c:pt idx="142">
                  <c:v>213.59658000000002</c:v>
                </c:pt>
                <c:pt idx="143">
                  <c:v>214.07399999999998</c:v>
                </c:pt>
                <c:pt idx="144">
                  <c:v>214.13094</c:v>
                </c:pt>
                <c:pt idx="145">
                  <c:v>217.08306</c:v>
                </c:pt>
                <c:pt idx="146">
                  <c:v>217.13562000000002</c:v>
                </c:pt>
                <c:pt idx="147">
                  <c:v>218.01162000000002</c:v>
                </c:pt>
                <c:pt idx="148">
                  <c:v>219.53585999999999</c:v>
                </c:pt>
                <c:pt idx="149">
                  <c:v>225.7248</c:v>
                </c:pt>
                <c:pt idx="150">
                  <c:v>229.22879999999998</c:v>
                </c:pt>
                <c:pt idx="151">
                  <c:v>229.80546</c:v>
                </c:pt>
                <c:pt idx="152">
                  <c:v>232.39115999999999</c:v>
                </c:pt>
                <c:pt idx="153">
                  <c:v>232.441782</c:v>
                </c:pt>
                <c:pt idx="154">
                  <c:v>236.81784000000002</c:v>
                </c:pt>
                <c:pt idx="155">
                  <c:v>236.86752</c:v>
                </c:pt>
                <c:pt idx="156">
                  <c:v>240.99198000000004</c:v>
                </c:pt>
                <c:pt idx="157">
                  <c:v>241.4694</c:v>
                </c:pt>
                <c:pt idx="158">
                  <c:v>245.70198</c:v>
                </c:pt>
                <c:pt idx="159">
                  <c:v>247.89048000000005</c:v>
                </c:pt>
                <c:pt idx="160">
                  <c:v>249.07746</c:v>
                </c:pt>
                <c:pt idx="161">
                  <c:v>249.09647999999999</c:v>
                </c:pt>
                <c:pt idx="162">
                  <c:v>249.24540000000002</c:v>
                </c:pt>
                <c:pt idx="163">
                  <c:v>249.59867999999997</c:v>
                </c:pt>
                <c:pt idx="164">
                  <c:v>262.33284000000003</c:v>
                </c:pt>
                <c:pt idx="165">
                  <c:v>271.20522</c:v>
                </c:pt>
                <c:pt idx="166">
                  <c:v>274.188</c:v>
                </c:pt>
                <c:pt idx="167">
                  <c:v>278.60454</c:v>
                </c:pt>
                <c:pt idx="168">
                  <c:v>280.52586</c:v>
                </c:pt>
                <c:pt idx="169">
                  <c:v>282.32316</c:v>
                </c:pt>
                <c:pt idx="170">
                  <c:v>282.70422</c:v>
                </c:pt>
                <c:pt idx="171">
                  <c:v>283.6722</c:v>
                </c:pt>
                <c:pt idx="172">
                  <c:v>284.06202</c:v>
                </c:pt>
                <c:pt idx="173">
                  <c:v>284.99496</c:v>
                </c:pt>
                <c:pt idx="174">
                  <c:v>294.24552</c:v>
                </c:pt>
                <c:pt idx="175">
                  <c:v>295.73322</c:v>
                </c:pt>
                <c:pt idx="176">
                  <c:v>299.76432</c:v>
                </c:pt>
                <c:pt idx="177">
                  <c:v>300.46950000000004</c:v>
                </c:pt>
                <c:pt idx="178">
                  <c:v>300.8856</c:v>
                </c:pt>
                <c:pt idx="179">
                  <c:v>302.28282</c:v>
                </c:pt>
                <c:pt idx="180">
                  <c:v>302.86535999999995</c:v>
                </c:pt>
                <c:pt idx="181">
                  <c:v>303.70920000000007</c:v>
                </c:pt>
                <c:pt idx="182">
                  <c:v>308.38704000000007</c:v>
                </c:pt>
                <c:pt idx="183">
                  <c:v>312.8634</c:v>
                </c:pt>
                <c:pt idx="184">
                  <c:v>318.32964000000004</c:v>
                </c:pt>
                <c:pt idx="185">
                  <c:v>343.79934000000003</c:v>
                </c:pt>
                <c:pt idx="186">
                  <c:v>347.81579999999997</c:v>
                </c:pt>
                <c:pt idx="187">
                  <c:v>370.7232</c:v>
                </c:pt>
                <c:pt idx="188">
                  <c:v>373.66218000000003</c:v>
                </c:pt>
                <c:pt idx="189">
                  <c:v>436.15602</c:v>
                </c:pt>
                <c:pt idx="190">
                  <c:v>193.9698</c:v>
                </c:pt>
                <c:pt idx="191">
                  <c:v>198.13080000000002</c:v>
                </c:pt>
                <c:pt idx="192">
                  <c:v>199.22580000000002</c:v>
                </c:pt>
                <c:pt idx="193">
                  <c:v>241.26066000000003</c:v>
                </c:pt>
                <c:pt idx="194">
                  <c:v>268.46046</c:v>
                </c:pt>
                <c:pt idx="195">
                  <c:v>269.47662</c:v>
                </c:pt>
                <c:pt idx="196">
                  <c:v>277.37814</c:v>
                </c:pt>
                <c:pt idx="197">
                  <c:v>300.34248</c:v>
                </c:pt>
                <c:pt idx="198">
                  <c:v>302.9223</c:v>
                </c:pt>
                <c:pt idx="199">
                  <c:v>305.0378399999999</c:v>
                </c:pt>
                <c:pt idx="200">
                  <c:v>309.82079999999996</c:v>
                </c:pt>
                <c:pt idx="201">
                  <c:v>309.83832000000007</c:v>
                </c:pt>
                <c:pt idx="202">
                  <c:v>318.17346</c:v>
                </c:pt>
                <c:pt idx="203">
                  <c:v>323.69226</c:v>
                </c:pt>
                <c:pt idx="204">
                  <c:v>325.53624</c:v>
                </c:pt>
                <c:pt idx="205">
                  <c:v>335.68032</c:v>
                </c:pt>
                <c:pt idx="206">
                  <c:v>369.7392</c:v>
                </c:pt>
                <c:pt idx="207">
                  <c:v>428.64144000000005</c:v>
                </c:pt>
                <c:pt idx="208">
                  <c:v>434.9617800000001</c:v>
                </c:pt>
                <c:pt idx="209">
                  <c:v>458.20932</c:v>
                </c:pt>
                <c:pt idx="210">
                  <c:v>477.8376000000001</c:v>
                </c:pt>
                <c:pt idx="211">
                  <c:v>589.2341400000001</c:v>
                </c:pt>
                <c:pt idx="212">
                  <c:v>605.99202</c:v>
                </c:pt>
                <c:pt idx="213">
                  <c:v>609.04338</c:v>
                </c:pt>
              </c:numCache>
            </c:numRef>
          </c:yVal>
          <c:smooth val="0"/>
        </c:ser>
        <c:axId val="32464094"/>
        <c:axId val="23741391"/>
      </c:scatterChart>
      <c:valAx>
        <c:axId val="32464094"/>
        <c:scaling>
          <c:orientation val="minMax"/>
          <c:max val="2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3741391"/>
        <c:crosses val="autoZero"/>
        <c:crossBetween val="midCat"/>
        <c:dispUnits/>
      </c:valAx>
      <c:valAx>
        <c:axId val="23741391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640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NB: TEC w and w/o Adders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Category 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 - Analysis'!$A$7:$A$196</c:f>
              <c:numCache>
                <c:ptCount val="1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</c:numCache>
            </c:numRef>
          </c:xVal>
          <c:yVal>
            <c:numRef>
              <c:f>'NB - Analysis'!$AW$7:$AW$196</c:f>
              <c:numCache>
                <c:ptCount val="190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30</c:v>
                </c:pt>
                <c:pt idx="100">
                  <c:v>30</c:v>
                </c:pt>
                <c:pt idx="101">
                  <c:v>30</c:v>
                </c:pt>
                <c:pt idx="102">
                  <c:v>30</c:v>
                </c:pt>
                <c:pt idx="103">
                  <c:v>30</c:v>
                </c:pt>
                <c:pt idx="104">
                  <c:v>30</c:v>
                </c:pt>
                <c:pt idx="105">
                  <c:v>30</c:v>
                </c:pt>
                <c:pt idx="106">
                  <c:v>30</c:v>
                </c:pt>
                <c:pt idx="107">
                  <c:v>30</c:v>
                </c:pt>
                <c:pt idx="108">
                  <c:v>30</c:v>
                </c:pt>
                <c:pt idx="109">
                  <c:v>30</c:v>
                </c:pt>
                <c:pt idx="110">
                  <c:v>30</c:v>
                </c:pt>
                <c:pt idx="111">
                  <c:v>30</c:v>
                </c:pt>
                <c:pt idx="112">
                  <c:v>30</c:v>
                </c:pt>
                <c:pt idx="113">
                  <c:v>30</c:v>
                </c:pt>
                <c:pt idx="114">
                  <c:v>30</c:v>
                </c:pt>
                <c:pt idx="115">
                  <c:v>30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  <c:pt idx="136">
                  <c:v>30</c:v>
                </c:pt>
                <c:pt idx="137">
                  <c:v>30</c:v>
                </c:pt>
                <c:pt idx="138">
                  <c:v>30</c:v>
                </c:pt>
                <c:pt idx="139">
                  <c:v>30</c:v>
                </c:pt>
                <c:pt idx="140">
                  <c:v>30</c:v>
                </c:pt>
                <c:pt idx="141">
                  <c:v>30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30</c:v>
                </c:pt>
                <c:pt idx="148">
                  <c:v>30</c:v>
                </c:pt>
                <c:pt idx="149">
                  <c:v>30</c:v>
                </c:pt>
                <c:pt idx="150">
                  <c:v>30</c:v>
                </c:pt>
                <c:pt idx="151">
                  <c:v>30</c:v>
                </c:pt>
                <c:pt idx="152">
                  <c:v>30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30</c:v>
                </c:pt>
                <c:pt idx="158">
                  <c:v>30</c:v>
                </c:pt>
                <c:pt idx="159">
                  <c:v>30</c:v>
                </c:pt>
                <c:pt idx="160">
                  <c:v>30</c:v>
                </c:pt>
                <c:pt idx="161">
                  <c:v>30</c:v>
                </c:pt>
                <c:pt idx="162">
                  <c:v>30</c:v>
                </c:pt>
                <c:pt idx="163">
                  <c:v>30</c:v>
                </c:pt>
                <c:pt idx="164">
                  <c:v>30</c:v>
                </c:pt>
                <c:pt idx="165">
                  <c:v>30</c:v>
                </c:pt>
                <c:pt idx="166">
                  <c:v>30</c:v>
                </c:pt>
                <c:pt idx="167">
                  <c:v>30</c:v>
                </c:pt>
                <c:pt idx="168">
                  <c:v>30</c:v>
                </c:pt>
                <c:pt idx="169">
                  <c:v>30</c:v>
                </c:pt>
                <c:pt idx="170">
                  <c:v>30</c:v>
                </c:pt>
                <c:pt idx="171">
                  <c:v>30</c:v>
                </c:pt>
                <c:pt idx="172">
                  <c:v>30</c:v>
                </c:pt>
                <c:pt idx="173">
                  <c:v>30</c:v>
                </c:pt>
                <c:pt idx="174">
                  <c:v>30</c:v>
                </c:pt>
                <c:pt idx="175">
                  <c:v>30</c:v>
                </c:pt>
                <c:pt idx="176">
                  <c:v>30</c:v>
                </c:pt>
                <c:pt idx="177">
                  <c:v>30</c:v>
                </c:pt>
                <c:pt idx="178">
                  <c:v>30</c:v>
                </c:pt>
                <c:pt idx="179">
                  <c:v>30</c:v>
                </c:pt>
                <c:pt idx="180">
                  <c:v>30</c:v>
                </c:pt>
                <c:pt idx="181">
                  <c:v>30</c:v>
                </c:pt>
                <c:pt idx="182">
                  <c:v>30</c:v>
                </c:pt>
                <c:pt idx="183">
                  <c:v>30</c:v>
                </c:pt>
                <c:pt idx="184">
                  <c:v>30</c:v>
                </c:pt>
                <c:pt idx="185">
                  <c:v>30</c:v>
                </c:pt>
                <c:pt idx="186">
                  <c:v>30</c:v>
                </c:pt>
                <c:pt idx="187">
                  <c:v>30</c:v>
                </c:pt>
                <c:pt idx="188">
                  <c:v>30</c:v>
                </c:pt>
                <c:pt idx="189">
                  <c:v>30</c:v>
                </c:pt>
              </c:numCache>
            </c:numRef>
          </c:yVal>
          <c:smooth val="0"/>
        </c:ser>
        <c:ser>
          <c:idx val="3"/>
          <c:order val="1"/>
          <c:tx>
            <c:v>Category 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'NB - Analysis'!$A$197:$A$248</c:f>
              <c:numCache>
                <c:ptCount val="52"/>
                <c:pt idx="0">
                  <c:v>191</c:v>
                </c:pt>
                <c:pt idx="1">
                  <c:v>192</c:v>
                </c:pt>
                <c:pt idx="2">
                  <c:v>193</c:v>
                </c:pt>
                <c:pt idx="3">
                  <c:v>194</c:v>
                </c:pt>
                <c:pt idx="4">
                  <c:v>195</c:v>
                </c:pt>
                <c:pt idx="5">
                  <c:v>196</c:v>
                </c:pt>
                <c:pt idx="6">
                  <c:v>197</c:v>
                </c:pt>
                <c:pt idx="7">
                  <c:v>198</c:v>
                </c:pt>
                <c:pt idx="8">
                  <c:v>199</c:v>
                </c:pt>
                <c:pt idx="9">
                  <c:v>200</c:v>
                </c:pt>
                <c:pt idx="10">
                  <c:v>201</c:v>
                </c:pt>
                <c:pt idx="11">
                  <c:v>202</c:v>
                </c:pt>
                <c:pt idx="12">
                  <c:v>203</c:v>
                </c:pt>
                <c:pt idx="13">
                  <c:v>204</c:v>
                </c:pt>
                <c:pt idx="14">
                  <c:v>205</c:v>
                </c:pt>
                <c:pt idx="15">
                  <c:v>206</c:v>
                </c:pt>
                <c:pt idx="16">
                  <c:v>207</c:v>
                </c:pt>
                <c:pt idx="17">
                  <c:v>208</c:v>
                </c:pt>
                <c:pt idx="18">
                  <c:v>209</c:v>
                </c:pt>
                <c:pt idx="19">
                  <c:v>210</c:v>
                </c:pt>
                <c:pt idx="20">
                  <c:v>211</c:v>
                </c:pt>
                <c:pt idx="21">
                  <c:v>212</c:v>
                </c:pt>
                <c:pt idx="22">
                  <c:v>213</c:v>
                </c:pt>
                <c:pt idx="23">
                  <c:v>214</c:v>
                </c:pt>
                <c:pt idx="24">
                  <c:v>215</c:v>
                </c:pt>
                <c:pt idx="25">
                  <c:v>216</c:v>
                </c:pt>
                <c:pt idx="26">
                  <c:v>217</c:v>
                </c:pt>
                <c:pt idx="27">
                  <c:v>218</c:v>
                </c:pt>
                <c:pt idx="28">
                  <c:v>219</c:v>
                </c:pt>
                <c:pt idx="29">
                  <c:v>220</c:v>
                </c:pt>
                <c:pt idx="30">
                  <c:v>221</c:v>
                </c:pt>
                <c:pt idx="31">
                  <c:v>222</c:v>
                </c:pt>
                <c:pt idx="32">
                  <c:v>223</c:v>
                </c:pt>
                <c:pt idx="33">
                  <c:v>224</c:v>
                </c:pt>
                <c:pt idx="34">
                  <c:v>225</c:v>
                </c:pt>
                <c:pt idx="35">
                  <c:v>226</c:v>
                </c:pt>
                <c:pt idx="36">
                  <c:v>227</c:v>
                </c:pt>
                <c:pt idx="37">
                  <c:v>228</c:v>
                </c:pt>
                <c:pt idx="38">
                  <c:v>229</c:v>
                </c:pt>
                <c:pt idx="39">
                  <c:v>230</c:v>
                </c:pt>
                <c:pt idx="40">
                  <c:v>231</c:v>
                </c:pt>
                <c:pt idx="41">
                  <c:v>232</c:v>
                </c:pt>
                <c:pt idx="42">
                  <c:v>233</c:v>
                </c:pt>
                <c:pt idx="43">
                  <c:v>234</c:v>
                </c:pt>
                <c:pt idx="44">
                  <c:v>235</c:v>
                </c:pt>
                <c:pt idx="45">
                  <c:v>236</c:v>
                </c:pt>
                <c:pt idx="46">
                  <c:v>237</c:v>
                </c:pt>
                <c:pt idx="47">
                  <c:v>238</c:v>
                </c:pt>
                <c:pt idx="48">
                  <c:v>239</c:v>
                </c:pt>
                <c:pt idx="49">
                  <c:v>240</c:v>
                </c:pt>
                <c:pt idx="50">
                  <c:v>241</c:v>
                </c:pt>
                <c:pt idx="51">
                  <c:v>242</c:v>
                </c:pt>
              </c:numCache>
            </c:numRef>
          </c:xVal>
          <c:yVal>
            <c:numRef>
              <c:f>'NB - Analysis'!$AW$197:$AW$248</c:f>
              <c:numCache>
                <c:ptCount val="52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49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2">
                  <c:v>49</c:v>
                </c:pt>
                <c:pt idx="23">
                  <c:v>49</c:v>
                </c:pt>
                <c:pt idx="24">
                  <c:v>49</c:v>
                </c:pt>
                <c:pt idx="25">
                  <c:v>49</c:v>
                </c:pt>
                <c:pt idx="26">
                  <c:v>49</c:v>
                </c:pt>
                <c:pt idx="27">
                  <c:v>49</c:v>
                </c:pt>
                <c:pt idx="28">
                  <c:v>49</c:v>
                </c:pt>
                <c:pt idx="29">
                  <c:v>49</c:v>
                </c:pt>
                <c:pt idx="30">
                  <c:v>49</c:v>
                </c:pt>
                <c:pt idx="31">
                  <c:v>49</c:v>
                </c:pt>
                <c:pt idx="32">
                  <c:v>49</c:v>
                </c:pt>
                <c:pt idx="33">
                  <c:v>49</c:v>
                </c:pt>
                <c:pt idx="34">
                  <c:v>49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49</c:v>
                </c:pt>
                <c:pt idx="40">
                  <c:v>49</c:v>
                </c:pt>
                <c:pt idx="41">
                  <c:v>49</c:v>
                </c:pt>
                <c:pt idx="42">
                  <c:v>49</c:v>
                </c:pt>
                <c:pt idx="43">
                  <c:v>49</c:v>
                </c:pt>
                <c:pt idx="44">
                  <c:v>49</c:v>
                </c:pt>
                <c:pt idx="45">
                  <c:v>49</c:v>
                </c:pt>
                <c:pt idx="46">
                  <c:v>49</c:v>
                </c:pt>
                <c:pt idx="47">
                  <c:v>49</c:v>
                </c:pt>
                <c:pt idx="48">
                  <c:v>49</c:v>
                </c:pt>
                <c:pt idx="49">
                  <c:v>49</c:v>
                </c:pt>
                <c:pt idx="50">
                  <c:v>49</c:v>
                </c:pt>
                <c:pt idx="51">
                  <c:v>49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'NB - Analysis'!$AQ$6</c:f>
              <c:strCache>
                <c:ptCount val="1"/>
                <c:pt idx="0">
                  <c:v>TEC w/adders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'NB - Analysis'!$A$7:$A$248</c:f>
              <c:numCache>
                <c:ptCount val="2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</c:numCache>
            </c:numRef>
          </c:xVal>
          <c:yVal>
            <c:numRef>
              <c:f>'NB - Analysis'!$AQ$7:$AQ$248</c:f>
              <c:numCache>
                <c:ptCount val="242"/>
                <c:pt idx="0">
                  <c:v>17.57694</c:v>
                </c:pt>
                <c:pt idx="1">
                  <c:v>17.970264</c:v>
                </c:pt>
                <c:pt idx="2">
                  <c:v>19.121328</c:v>
                </c:pt>
                <c:pt idx="3">
                  <c:v>19.431431999999997</c:v>
                </c:pt>
                <c:pt idx="4">
                  <c:v>21.243</c:v>
                </c:pt>
                <c:pt idx="5">
                  <c:v>21.604328</c:v>
                </c:pt>
                <c:pt idx="6">
                  <c:v>21.637199999999996</c:v>
                </c:pt>
                <c:pt idx="7">
                  <c:v>21.637199999999996</c:v>
                </c:pt>
                <c:pt idx="8">
                  <c:v>22.92008</c:v>
                </c:pt>
                <c:pt idx="9">
                  <c:v>23.165359999999993</c:v>
                </c:pt>
                <c:pt idx="10">
                  <c:v>23.827199999999998</c:v>
                </c:pt>
                <c:pt idx="11">
                  <c:v>24.2954</c:v>
                </c:pt>
                <c:pt idx="12">
                  <c:v>24.615599999999997</c:v>
                </c:pt>
                <c:pt idx="13">
                  <c:v>24.63704</c:v>
                </c:pt>
                <c:pt idx="14">
                  <c:v>24.63704</c:v>
                </c:pt>
                <c:pt idx="15">
                  <c:v>25.267759999999996</c:v>
                </c:pt>
                <c:pt idx="16">
                  <c:v>26.077183999999995</c:v>
                </c:pt>
                <c:pt idx="17">
                  <c:v>26.099959999999996</c:v>
                </c:pt>
                <c:pt idx="18">
                  <c:v>26.748200000000004</c:v>
                </c:pt>
                <c:pt idx="19">
                  <c:v>26.774479999999997</c:v>
                </c:pt>
                <c:pt idx="20">
                  <c:v>26.800759999999997</c:v>
                </c:pt>
                <c:pt idx="21">
                  <c:v>27.081079999999993</c:v>
                </c:pt>
                <c:pt idx="22">
                  <c:v>27.098599999999998</c:v>
                </c:pt>
                <c:pt idx="23">
                  <c:v>27.418799999999997</c:v>
                </c:pt>
                <c:pt idx="24">
                  <c:v>27.466520000000003</c:v>
                </c:pt>
                <c:pt idx="25">
                  <c:v>27.475279999999998</c:v>
                </c:pt>
                <c:pt idx="26">
                  <c:v>27.65048</c:v>
                </c:pt>
                <c:pt idx="27">
                  <c:v>27.790639999999996</c:v>
                </c:pt>
                <c:pt idx="28">
                  <c:v>27.905395999999996</c:v>
                </c:pt>
                <c:pt idx="29">
                  <c:v>27.965839999999993</c:v>
                </c:pt>
                <c:pt idx="30">
                  <c:v>28.193599999999996</c:v>
                </c:pt>
                <c:pt idx="31">
                  <c:v>28.438004</c:v>
                </c:pt>
                <c:pt idx="32">
                  <c:v>28.490564</c:v>
                </c:pt>
                <c:pt idx="33">
                  <c:v>28.754239999999996</c:v>
                </c:pt>
                <c:pt idx="34">
                  <c:v>28.8880272</c:v>
                </c:pt>
                <c:pt idx="35">
                  <c:v>28.946959999999997</c:v>
                </c:pt>
                <c:pt idx="36">
                  <c:v>29.170799999999996</c:v>
                </c:pt>
                <c:pt idx="37">
                  <c:v>29.227279999999986</c:v>
                </c:pt>
                <c:pt idx="38">
                  <c:v>29.346</c:v>
                </c:pt>
                <c:pt idx="39">
                  <c:v>29.507599999999996</c:v>
                </c:pt>
                <c:pt idx="40">
                  <c:v>29.770400000000002</c:v>
                </c:pt>
                <c:pt idx="41">
                  <c:v>29.857999999999997</c:v>
                </c:pt>
                <c:pt idx="42">
                  <c:v>29.928079999999994</c:v>
                </c:pt>
                <c:pt idx="43">
                  <c:v>29.95436</c:v>
                </c:pt>
                <c:pt idx="44">
                  <c:v>29.98064</c:v>
                </c:pt>
                <c:pt idx="45">
                  <c:v>30.02444</c:v>
                </c:pt>
                <c:pt idx="46">
                  <c:v>30.208399999999997</c:v>
                </c:pt>
                <c:pt idx="47">
                  <c:v>30.225920000000002</c:v>
                </c:pt>
                <c:pt idx="48">
                  <c:v>30.269719999999992</c:v>
                </c:pt>
                <c:pt idx="49">
                  <c:v>30.334163039999996</c:v>
                </c:pt>
                <c:pt idx="50">
                  <c:v>30.3836</c:v>
                </c:pt>
                <c:pt idx="51">
                  <c:v>30.49356</c:v>
                </c:pt>
                <c:pt idx="52">
                  <c:v>30.593839999999993</c:v>
                </c:pt>
                <c:pt idx="53">
                  <c:v>30.66876</c:v>
                </c:pt>
                <c:pt idx="54">
                  <c:v>30.85664</c:v>
                </c:pt>
                <c:pt idx="55">
                  <c:v>31.0104</c:v>
                </c:pt>
                <c:pt idx="56">
                  <c:v>31.014320000000005</c:v>
                </c:pt>
                <c:pt idx="57">
                  <c:v>31.347199999999994</c:v>
                </c:pt>
                <c:pt idx="58">
                  <c:v>31.732640000000004</c:v>
                </c:pt>
                <c:pt idx="59">
                  <c:v>31.798799999999993</c:v>
                </c:pt>
                <c:pt idx="60">
                  <c:v>31.974</c:v>
                </c:pt>
                <c:pt idx="61">
                  <c:v>31.995440000000002</c:v>
                </c:pt>
                <c:pt idx="62">
                  <c:v>32.11808</c:v>
                </c:pt>
                <c:pt idx="63">
                  <c:v>32.27576</c:v>
                </c:pt>
                <c:pt idx="64">
                  <c:v>32.46848</c:v>
                </c:pt>
                <c:pt idx="65">
                  <c:v>32.84516</c:v>
                </c:pt>
                <c:pt idx="66">
                  <c:v>32.985319999999994</c:v>
                </c:pt>
                <c:pt idx="67">
                  <c:v>33.10796</c:v>
                </c:pt>
                <c:pt idx="68">
                  <c:v>33.13908</c:v>
                </c:pt>
                <c:pt idx="69">
                  <c:v>33.391784</c:v>
                </c:pt>
                <c:pt idx="70">
                  <c:v>33.813599999999994</c:v>
                </c:pt>
                <c:pt idx="71">
                  <c:v>33.813599999999994</c:v>
                </c:pt>
                <c:pt idx="72">
                  <c:v>33.82628</c:v>
                </c:pt>
                <c:pt idx="73">
                  <c:v>34.194199999999995</c:v>
                </c:pt>
                <c:pt idx="74">
                  <c:v>34.289684</c:v>
                </c:pt>
                <c:pt idx="75">
                  <c:v>34.40444</c:v>
                </c:pt>
                <c:pt idx="76">
                  <c:v>34.481528000000004</c:v>
                </c:pt>
                <c:pt idx="77">
                  <c:v>34.48328</c:v>
                </c:pt>
                <c:pt idx="78">
                  <c:v>34.488119999999995</c:v>
                </c:pt>
                <c:pt idx="79">
                  <c:v>34.50563999999999</c:v>
                </c:pt>
                <c:pt idx="80">
                  <c:v>34.95239999999999</c:v>
                </c:pt>
                <c:pt idx="81">
                  <c:v>34.95239999999999</c:v>
                </c:pt>
                <c:pt idx="82">
                  <c:v>34.9524</c:v>
                </c:pt>
                <c:pt idx="83">
                  <c:v>35.246736</c:v>
                </c:pt>
                <c:pt idx="84">
                  <c:v>35.311976</c:v>
                </c:pt>
                <c:pt idx="85">
                  <c:v>35.6532</c:v>
                </c:pt>
                <c:pt idx="86">
                  <c:v>35.65712</c:v>
                </c:pt>
                <c:pt idx="87">
                  <c:v>36.2664</c:v>
                </c:pt>
                <c:pt idx="88">
                  <c:v>36.4416</c:v>
                </c:pt>
                <c:pt idx="89">
                  <c:v>36.4416</c:v>
                </c:pt>
                <c:pt idx="90">
                  <c:v>36.53953679999999</c:v>
                </c:pt>
                <c:pt idx="91">
                  <c:v>36.54187999999999</c:v>
                </c:pt>
                <c:pt idx="92">
                  <c:v>36.78715999999999</c:v>
                </c:pt>
                <c:pt idx="93">
                  <c:v>36.879599999999996</c:v>
                </c:pt>
                <c:pt idx="94">
                  <c:v>36.879599999999996</c:v>
                </c:pt>
                <c:pt idx="95">
                  <c:v>36.879599999999996</c:v>
                </c:pt>
                <c:pt idx="96">
                  <c:v>36.879599999999996</c:v>
                </c:pt>
                <c:pt idx="97">
                  <c:v>37.016256</c:v>
                </c:pt>
                <c:pt idx="98">
                  <c:v>37.22516</c:v>
                </c:pt>
                <c:pt idx="99">
                  <c:v>37.668</c:v>
                </c:pt>
                <c:pt idx="100">
                  <c:v>37.668</c:v>
                </c:pt>
                <c:pt idx="101">
                  <c:v>37.74683999999999</c:v>
                </c:pt>
                <c:pt idx="102">
                  <c:v>38.12352</c:v>
                </c:pt>
                <c:pt idx="103">
                  <c:v>38.28119999999999</c:v>
                </c:pt>
                <c:pt idx="104">
                  <c:v>38.55668</c:v>
                </c:pt>
                <c:pt idx="105">
                  <c:v>38.6369436</c:v>
                </c:pt>
                <c:pt idx="106">
                  <c:v>38.982876</c:v>
                </c:pt>
                <c:pt idx="107">
                  <c:v>39.046824</c:v>
                </c:pt>
                <c:pt idx="108">
                  <c:v>39.201</c:v>
                </c:pt>
                <c:pt idx="109">
                  <c:v>39.34991999999999</c:v>
                </c:pt>
                <c:pt idx="110">
                  <c:v>39.42</c:v>
                </c:pt>
                <c:pt idx="111">
                  <c:v>39.537800000000004</c:v>
                </c:pt>
                <c:pt idx="112">
                  <c:v>39.581599999999995</c:v>
                </c:pt>
                <c:pt idx="113">
                  <c:v>39.581599999999995</c:v>
                </c:pt>
                <c:pt idx="114">
                  <c:v>39.581599999999995</c:v>
                </c:pt>
                <c:pt idx="115">
                  <c:v>39.7704</c:v>
                </c:pt>
                <c:pt idx="116">
                  <c:v>40.34372</c:v>
                </c:pt>
                <c:pt idx="117">
                  <c:v>40.439664</c:v>
                </c:pt>
                <c:pt idx="118">
                  <c:v>40.576319999999996</c:v>
                </c:pt>
                <c:pt idx="119">
                  <c:v>40.578488</c:v>
                </c:pt>
                <c:pt idx="120">
                  <c:v>40.667840000000005</c:v>
                </c:pt>
                <c:pt idx="121">
                  <c:v>40.86055999999999</c:v>
                </c:pt>
                <c:pt idx="122">
                  <c:v>41.347199999999994</c:v>
                </c:pt>
                <c:pt idx="123">
                  <c:v>41.52239999999999</c:v>
                </c:pt>
                <c:pt idx="124">
                  <c:v>41.676400799999996</c:v>
                </c:pt>
                <c:pt idx="125">
                  <c:v>41.68971599999999</c:v>
                </c:pt>
                <c:pt idx="126">
                  <c:v>41.87672</c:v>
                </c:pt>
                <c:pt idx="127">
                  <c:v>42.047999999999995</c:v>
                </c:pt>
                <c:pt idx="128">
                  <c:v>42.1356</c:v>
                </c:pt>
                <c:pt idx="129">
                  <c:v>42.35852</c:v>
                </c:pt>
                <c:pt idx="130">
                  <c:v>42.486000000000004</c:v>
                </c:pt>
                <c:pt idx="131">
                  <c:v>42.486000000000004</c:v>
                </c:pt>
                <c:pt idx="132">
                  <c:v>42.486000000000004</c:v>
                </c:pt>
                <c:pt idx="133">
                  <c:v>42.486000000000004</c:v>
                </c:pt>
                <c:pt idx="134">
                  <c:v>42.486000000000004</c:v>
                </c:pt>
                <c:pt idx="135">
                  <c:v>42.65635999999999</c:v>
                </c:pt>
                <c:pt idx="136">
                  <c:v>43.12064000000001</c:v>
                </c:pt>
                <c:pt idx="137">
                  <c:v>43.34429088484596</c:v>
                </c:pt>
                <c:pt idx="138">
                  <c:v>43.56739999999999</c:v>
                </c:pt>
                <c:pt idx="139">
                  <c:v>43.6988</c:v>
                </c:pt>
                <c:pt idx="140">
                  <c:v>43.6988</c:v>
                </c:pt>
                <c:pt idx="141">
                  <c:v>43.742599999999996</c:v>
                </c:pt>
                <c:pt idx="142">
                  <c:v>43.948919999999994</c:v>
                </c:pt>
                <c:pt idx="143">
                  <c:v>44.5748</c:v>
                </c:pt>
                <c:pt idx="144">
                  <c:v>44.5748</c:v>
                </c:pt>
                <c:pt idx="145">
                  <c:v>44.5748</c:v>
                </c:pt>
                <c:pt idx="146">
                  <c:v>44.60108</c:v>
                </c:pt>
                <c:pt idx="147">
                  <c:v>45.02156</c:v>
                </c:pt>
                <c:pt idx="148">
                  <c:v>45.52804043085053</c:v>
                </c:pt>
                <c:pt idx="149">
                  <c:v>45.930431999999996</c:v>
                </c:pt>
                <c:pt idx="150">
                  <c:v>46.515600000000006</c:v>
                </c:pt>
                <c:pt idx="151">
                  <c:v>46.953599999999994</c:v>
                </c:pt>
                <c:pt idx="152">
                  <c:v>46.99255999999999</c:v>
                </c:pt>
                <c:pt idx="153">
                  <c:v>47.2762308</c:v>
                </c:pt>
                <c:pt idx="154">
                  <c:v>48.617999999999995</c:v>
                </c:pt>
                <c:pt idx="155">
                  <c:v>48.617999999999995</c:v>
                </c:pt>
                <c:pt idx="156">
                  <c:v>48.66221600000001</c:v>
                </c:pt>
                <c:pt idx="157">
                  <c:v>48.66221600000001</c:v>
                </c:pt>
                <c:pt idx="158">
                  <c:v>48.935528</c:v>
                </c:pt>
                <c:pt idx="159">
                  <c:v>48.9548</c:v>
                </c:pt>
                <c:pt idx="160">
                  <c:v>49.059920000000005</c:v>
                </c:pt>
                <c:pt idx="161">
                  <c:v>49.568</c:v>
                </c:pt>
                <c:pt idx="162">
                  <c:v>50.18995999999999</c:v>
                </c:pt>
                <c:pt idx="163">
                  <c:v>50.260040000000004</c:v>
                </c:pt>
                <c:pt idx="164">
                  <c:v>50.286319999999996</c:v>
                </c:pt>
                <c:pt idx="165">
                  <c:v>50.39144</c:v>
                </c:pt>
                <c:pt idx="166">
                  <c:v>50.77688</c:v>
                </c:pt>
                <c:pt idx="167">
                  <c:v>50.96959999999999</c:v>
                </c:pt>
                <c:pt idx="168">
                  <c:v>51.80180000000001</c:v>
                </c:pt>
                <c:pt idx="169">
                  <c:v>51.9332</c:v>
                </c:pt>
                <c:pt idx="170">
                  <c:v>51.968239999999994</c:v>
                </c:pt>
                <c:pt idx="171">
                  <c:v>52.4588</c:v>
                </c:pt>
                <c:pt idx="172">
                  <c:v>52.721599999999995</c:v>
                </c:pt>
                <c:pt idx="173">
                  <c:v>52.79167999999999</c:v>
                </c:pt>
                <c:pt idx="174">
                  <c:v>54.1232</c:v>
                </c:pt>
                <c:pt idx="175">
                  <c:v>58.792280000000005</c:v>
                </c:pt>
                <c:pt idx="176">
                  <c:v>63.40003999999999</c:v>
                </c:pt>
                <c:pt idx="177">
                  <c:v>66.96144</c:v>
                </c:pt>
                <c:pt idx="178">
                  <c:v>68.20044026376071</c:v>
                </c:pt>
                <c:pt idx="179">
                  <c:v>71.03</c:v>
                </c:pt>
                <c:pt idx="180">
                  <c:v>72.27</c:v>
                </c:pt>
                <c:pt idx="181">
                  <c:v>75.67279999999998</c:v>
                </c:pt>
                <c:pt idx="182">
                  <c:v>76.286</c:v>
                </c:pt>
                <c:pt idx="183">
                  <c:v>83.64439999999999</c:v>
                </c:pt>
                <c:pt idx="184">
                  <c:v>84.09599999999999</c:v>
                </c:pt>
                <c:pt idx="185">
                  <c:v>123.53744</c:v>
                </c:pt>
                <c:pt idx="186">
                  <c:v>124.22072</c:v>
                </c:pt>
                <c:pt idx="187">
                  <c:v>135.81503999999998</c:v>
                </c:pt>
                <c:pt idx="188">
                  <c:v>187.23856318012582</c:v>
                </c:pt>
                <c:pt idx="189">
                  <c:v>741.4503199999999</c:v>
                </c:pt>
                <c:pt idx="190">
                  <c:v>33.846066422591356</c:v>
                </c:pt>
                <c:pt idx="191">
                  <c:v>34.75092</c:v>
                </c:pt>
                <c:pt idx="192">
                  <c:v>42.20960000000001</c:v>
                </c:pt>
                <c:pt idx="193">
                  <c:v>43.58492</c:v>
                </c:pt>
                <c:pt idx="194">
                  <c:v>43.669016</c:v>
                </c:pt>
                <c:pt idx="195">
                  <c:v>46.90495999999999</c:v>
                </c:pt>
                <c:pt idx="196">
                  <c:v>47.90009599999999</c:v>
                </c:pt>
                <c:pt idx="197">
                  <c:v>48.00872</c:v>
                </c:pt>
                <c:pt idx="198">
                  <c:v>48.035</c:v>
                </c:pt>
                <c:pt idx="199">
                  <c:v>48.110336</c:v>
                </c:pt>
                <c:pt idx="200">
                  <c:v>48.6482</c:v>
                </c:pt>
                <c:pt idx="201">
                  <c:v>48.753319999999995</c:v>
                </c:pt>
                <c:pt idx="202">
                  <c:v>48.90224</c:v>
                </c:pt>
                <c:pt idx="203">
                  <c:v>50.06732000000001</c:v>
                </c:pt>
                <c:pt idx="204">
                  <c:v>50.07608</c:v>
                </c:pt>
                <c:pt idx="205">
                  <c:v>50.62404</c:v>
                </c:pt>
                <c:pt idx="206">
                  <c:v>50.83819999999999</c:v>
                </c:pt>
                <c:pt idx="207">
                  <c:v>51.4952</c:v>
                </c:pt>
                <c:pt idx="208">
                  <c:v>51.51272</c:v>
                </c:pt>
                <c:pt idx="209">
                  <c:v>51.98575999999999</c:v>
                </c:pt>
                <c:pt idx="210">
                  <c:v>53.395703999999995</c:v>
                </c:pt>
                <c:pt idx="211">
                  <c:v>53.54504</c:v>
                </c:pt>
                <c:pt idx="212">
                  <c:v>54.32075999999999</c:v>
                </c:pt>
                <c:pt idx="213">
                  <c:v>55.03907999999999</c:v>
                </c:pt>
                <c:pt idx="214">
                  <c:v>57.5532</c:v>
                </c:pt>
                <c:pt idx="215">
                  <c:v>58.35427999999999</c:v>
                </c:pt>
                <c:pt idx="216">
                  <c:v>59.931079999999994</c:v>
                </c:pt>
                <c:pt idx="217">
                  <c:v>60.060311999999996</c:v>
                </c:pt>
                <c:pt idx="218">
                  <c:v>61.3502</c:v>
                </c:pt>
                <c:pt idx="219">
                  <c:v>62.690479999999994</c:v>
                </c:pt>
                <c:pt idx="220">
                  <c:v>67.38584</c:v>
                </c:pt>
                <c:pt idx="221">
                  <c:v>67.70779199999998</c:v>
                </c:pt>
                <c:pt idx="222">
                  <c:v>67.98151999999999</c:v>
                </c:pt>
                <c:pt idx="223">
                  <c:v>68.15672</c:v>
                </c:pt>
                <c:pt idx="224">
                  <c:v>72.93091999999999</c:v>
                </c:pt>
                <c:pt idx="225">
                  <c:v>74.19720000000001</c:v>
                </c:pt>
                <c:pt idx="226">
                  <c:v>74.50771999999998</c:v>
                </c:pt>
                <c:pt idx="227">
                  <c:v>78.695</c:v>
                </c:pt>
                <c:pt idx="228">
                  <c:v>80.07032000000001</c:v>
                </c:pt>
                <c:pt idx="229">
                  <c:v>83.88967999999998</c:v>
                </c:pt>
                <c:pt idx="230">
                  <c:v>84.86688</c:v>
                </c:pt>
                <c:pt idx="231">
                  <c:v>88.2132</c:v>
                </c:pt>
                <c:pt idx="232">
                  <c:v>97.1348</c:v>
                </c:pt>
                <c:pt idx="233">
                  <c:v>98.90432</c:v>
                </c:pt>
                <c:pt idx="234">
                  <c:v>98.91308</c:v>
                </c:pt>
                <c:pt idx="235">
                  <c:v>100.18327999999998</c:v>
                </c:pt>
                <c:pt idx="236">
                  <c:v>103.46828</c:v>
                </c:pt>
                <c:pt idx="237">
                  <c:v>121.14203999999998</c:v>
                </c:pt>
                <c:pt idx="238">
                  <c:v>123.69995999999999</c:v>
                </c:pt>
                <c:pt idx="239">
                  <c:v>126.09143999999999</c:v>
                </c:pt>
                <c:pt idx="240">
                  <c:v>130.86079999999998</c:v>
                </c:pt>
                <c:pt idx="241">
                  <c:v>272.68519999999995</c:v>
                </c:pt>
              </c:numCache>
            </c:numRef>
          </c:yVal>
          <c:smooth val="0"/>
        </c:ser>
        <c:axId val="12345928"/>
        <c:axId val="44004489"/>
      </c:scatterChart>
      <c:valAx>
        <c:axId val="12345928"/>
        <c:scaling>
          <c:orientation val="minMax"/>
          <c:max val="2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4004489"/>
        <c:crosses val="autoZero"/>
        <c:crossBetween val="midCat"/>
        <c:dispUnits/>
      </c:valAx>
      <c:valAx>
        <c:axId val="44004489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45928"/>
        <c:crosses val="autoZero"/>
        <c:crossBetween val="midCat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DT: Idle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Idle Power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'DT - Analysis'!$A$7:$A$220</c:f>
              <c:numCache>
                <c:ptCount val="2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</c:numCache>
            </c:numRef>
          </c:xVal>
          <c:yVal>
            <c:numRef>
              <c:f>'DT - Analysis'!$AN$7:$AN$220</c:f>
              <c:numCache>
                <c:ptCount val="214"/>
                <c:pt idx="0">
                  <c:v>14.8</c:v>
                </c:pt>
                <c:pt idx="1">
                  <c:v>21.66</c:v>
                </c:pt>
                <c:pt idx="2">
                  <c:v>22.19</c:v>
                </c:pt>
                <c:pt idx="3">
                  <c:v>22.42</c:v>
                </c:pt>
                <c:pt idx="4">
                  <c:v>22.91</c:v>
                </c:pt>
                <c:pt idx="5">
                  <c:v>30.25</c:v>
                </c:pt>
                <c:pt idx="6">
                  <c:v>30.4</c:v>
                </c:pt>
                <c:pt idx="7">
                  <c:v>30.49</c:v>
                </c:pt>
                <c:pt idx="8">
                  <c:v>31.02</c:v>
                </c:pt>
                <c:pt idx="9">
                  <c:v>33.1</c:v>
                </c:pt>
                <c:pt idx="10">
                  <c:v>34.16</c:v>
                </c:pt>
                <c:pt idx="11">
                  <c:v>33.6</c:v>
                </c:pt>
                <c:pt idx="12">
                  <c:v>38.7</c:v>
                </c:pt>
                <c:pt idx="13">
                  <c:v>40.29</c:v>
                </c:pt>
                <c:pt idx="14">
                  <c:v>40.3</c:v>
                </c:pt>
                <c:pt idx="15">
                  <c:v>36.62</c:v>
                </c:pt>
                <c:pt idx="16">
                  <c:v>37.13</c:v>
                </c:pt>
                <c:pt idx="17">
                  <c:v>37.5</c:v>
                </c:pt>
                <c:pt idx="18">
                  <c:v>37.5</c:v>
                </c:pt>
                <c:pt idx="19">
                  <c:v>38.3</c:v>
                </c:pt>
                <c:pt idx="20">
                  <c:v>42.2</c:v>
                </c:pt>
                <c:pt idx="21">
                  <c:v>43.3</c:v>
                </c:pt>
                <c:pt idx="22">
                  <c:v>39.66</c:v>
                </c:pt>
                <c:pt idx="23">
                  <c:v>44.9</c:v>
                </c:pt>
                <c:pt idx="24">
                  <c:v>40</c:v>
                </c:pt>
                <c:pt idx="25">
                  <c:v>44.64</c:v>
                </c:pt>
                <c:pt idx="26">
                  <c:v>40</c:v>
                </c:pt>
                <c:pt idx="27">
                  <c:v>41.6</c:v>
                </c:pt>
                <c:pt idx="28">
                  <c:v>45.8</c:v>
                </c:pt>
                <c:pt idx="29">
                  <c:v>46</c:v>
                </c:pt>
                <c:pt idx="30">
                  <c:v>43.16</c:v>
                </c:pt>
                <c:pt idx="31">
                  <c:v>42.88</c:v>
                </c:pt>
                <c:pt idx="32">
                  <c:v>43.1</c:v>
                </c:pt>
                <c:pt idx="33">
                  <c:v>47.7</c:v>
                </c:pt>
                <c:pt idx="34">
                  <c:v>42.73</c:v>
                </c:pt>
                <c:pt idx="35">
                  <c:v>48.2</c:v>
                </c:pt>
                <c:pt idx="36">
                  <c:v>43.48</c:v>
                </c:pt>
                <c:pt idx="37">
                  <c:v>47.6</c:v>
                </c:pt>
                <c:pt idx="38">
                  <c:v>47.7</c:v>
                </c:pt>
                <c:pt idx="39">
                  <c:v>43.98</c:v>
                </c:pt>
                <c:pt idx="40">
                  <c:v>48.2</c:v>
                </c:pt>
                <c:pt idx="41">
                  <c:v>43.9</c:v>
                </c:pt>
                <c:pt idx="42">
                  <c:v>48.4</c:v>
                </c:pt>
                <c:pt idx="43">
                  <c:v>44.61</c:v>
                </c:pt>
                <c:pt idx="44">
                  <c:v>49.1</c:v>
                </c:pt>
                <c:pt idx="45">
                  <c:v>49.2</c:v>
                </c:pt>
                <c:pt idx="46">
                  <c:v>50.2</c:v>
                </c:pt>
                <c:pt idx="47">
                  <c:v>46</c:v>
                </c:pt>
                <c:pt idx="48">
                  <c:v>51.5</c:v>
                </c:pt>
                <c:pt idx="49">
                  <c:v>45.32</c:v>
                </c:pt>
                <c:pt idx="50">
                  <c:v>45.73</c:v>
                </c:pt>
                <c:pt idx="51">
                  <c:v>45.94</c:v>
                </c:pt>
                <c:pt idx="52">
                  <c:v>47.62</c:v>
                </c:pt>
                <c:pt idx="53">
                  <c:v>47.52</c:v>
                </c:pt>
                <c:pt idx="54">
                  <c:v>46.26</c:v>
                </c:pt>
                <c:pt idx="55">
                  <c:v>46.4</c:v>
                </c:pt>
                <c:pt idx="56">
                  <c:v>46.4</c:v>
                </c:pt>
                <c:pt idx="57">
                  <c:v>48.4</c:v>
                </c:pt>
                <c:pt idx="58">
                  <c:v>46.89</c:v>
                </c:pt>
                <c:pt idx="59">
                  <c:v>45.75</c:v>
                </c:pt>
                <c:pt idx="60">
                  <c:v>47.3</c:v>
                </c:pt>
                <c:pt idx="61">
                  <c:v>46.53</c:v>
                </c:pt>
                <c:pt idx="62">
                  <c:v>44.7</c:v>
                </c:pt>
                <c:pt idx="63">
                  <c:v>49.25</c:v>
                </c:pt>
                <c:pt idx="64">
                  <c:v>47.8</c:v>
                </c:pt>
                <c:pt idx="65">
                  <c:v>49.2</c:v>
                </c:pt>
                <c:pt idx="66">
                  <c:v>48.91</c:v>
                </c:pt>
                <c:pt idx="67">
                  <c:v>50.16</c:v>
                </c:pt>
                <c:pt idx="68">
                  <c:v>48.63</c:v>
                </c:pt>
                <c:pt idx="69">
                  <c:v>49.55</c:v>
                </c:pt>
                <c:pt idx="70">
                  <c:v>55.53</c:v>
                </c:pt>
                <c:pt idx="71">
                  <c:v>50.91</c:v>
                </c:pt>
                <c:pt idx="72">
                  <c:v>51.7</c:v>
                </c:pt>
                <c:pt idx="73">
                  <c:v>56.3</c:v>
                </c:pt>
                <c:pt idx="74">
                  <c:v>50.51</c:v>
                </c:pt>
                <c:pt idx="75">
                  <c:v>51.3</c:v>
                </c:pt>
                <c:pt idx="76">
                  <c:v>51.97</c:v>
                </c:pt>
                <c:pt idx="77">
                  <c:v>52.58</c:v>
                </c:pt>
                <c:pt idx="78">
                  <c:v>52.25</c:v>
                </c:pt>
                <c:pt idx="79">
                  <c:v>52</c:v>
                </c:pt>
                <c:pt idx="80">
                  <c:v>58.36</c:v>
                </c:pt>
                <c:pt idx="81">
                  <c:v>58.05</c:v>
                </c:pt>
                <c:pt idx="82">
                  <c:v>54.38</c:v>
                </c:pt>
                <c:pt idx="83">
                  <c:v>54.68</c:v>
                </c:pt>
                <c:pt idx="84">
                  <c:v>53.83</c:v>
                </c:pt>
                <c:pt idx="85">
                  <c:v>55.12</c:v>
                </c:pt>
                <c:pt idx="86">
                  <c:v>55.44</c:v>
                </c:pt>
                <c:pt idx="87">
                  <c:v>56.04</c:v>
                </c:pt>
                <c:pt idx="88">
                  <c:v>56.5</c:v>
                </c:pt>
                <c:pt idx="89">
                  <c:v>56.4</c:v>
                </c:pt>
                <c:pt idx="90">
                  <c:v>56.82</c:v>
                </c:pt>
                <c:pt idx="91">
                  <c:v>57.53</c:v>
                </c:pt>
                <c:pt idx="92">
                  <c:v>61.13</c:v>
                </c:pt>
                <c:pt idx="93">
                  <c:v>57.08</c:v>
                </c:pt>
                <c:pt idx="94">
                  <c:v>61.96</c:v>
                </c:pt>
                <c:pt idx="95">
                  <c:v>63.8</c:v>
                </c:pt>
                <c:pt idx="96">
                  <c:v>59.05</c:v>
                </c:pt>
                <c:pt idx="97">
                  <c:v>58.7</c:v>
                </c:pt>
                <c:pt idx="98">
                  <c:v>65.11</c:v>
                </c:pt>
                <c:pt idx="99">
                  <c:v>60.54</c:v>
                </c:pt>
                <c:pt idx="100">
                  <c:v>65.34</c:v>
                </c:pt>
                <c:pt idx="101">
                  <c:v>62.1</c:v>
                </c:pt>
                <c:pt idx="102">
                  <c:v>61.8</c:v>
                </c:pt>
                <c:pt idx="103">
                  <c:v>61.64</c:v>
                </c:pt>
                <c:pt idx="104">
                  <c:v>63.55</c:v>
                </c:pt>
                <c:pt idx="105">
                  <c:v>68.99</c:v>
                </c:pt>
                <c:pt idx="106">
                  <c:v>62.49</c:v>
                </c:pt>
                <c:pt idx="107">
                  <c:v>69.77</c:v>
                </c:pt>
                <c:pt idx="108">
                  <c:v>70.8</c:v>
                </c:pt>
                <c:pt idx="109">
                  <c:v>64.41</c:v>
                </c:pt>
                <c:pt idx="110">
                  <c:v>66.67</c:v>
                </c:pt>
                <c:pt idx="111">
                  <c:v>66.34</c:v>
                </c:pt>
                <c:pt idx="112">
                  <c:v>70.06</c:v>
                </c:pt>
                <c:pt idx="113">
                  <c:v>68.97</c:v>
                </c:pt>
                <c:pt idx="114">
                  <c:v>69.79</c:v>
                </c:pt>
                <c:pt idx="115">
                  <c:v>76.22</c:v>
                </c:pt>
                <c:pt idx="116">
                  <c:v>79.7</c:v>
                </c:pt>
                <c:pt idx="117">
                  <c:v>24.72</c:v>
                </c:pt>
                <c:pt idx="118">
                  <c:v>26.81</c:v>
                </c:pt>
                <c:pt idx="119">
                  <c:v>31.74</c:v>
                </c:pt>
                <c:pt idx="120">
                  <c:v>27</c:v>
                </c:pt>
                <c:pt idx="121">
                  <c:v>32.58</c:v>
                </c:pt>
                <c:pt idx="122">
                  <c:v>32.82</c:v>
                </c:pt>
                <c:pt idx="123">
                  <c:v>33.12</c:v>
                </c:pt>
                <c:pt idx="124">
                  <c:v>29.83</c:v>
                </c:pt>
                <c:pt idx="125">
                  <c:v>30.85</c:v>
                </c:pt>
                <c:pt idx="126">
                  <c:v>41.07</c:v>
                </c:pt>
                <c:pt idx="127">
                  <c:v>40.73</c:v>
                </c:pt>
                <c:pt idx="128">
                  <c:v>42.07</c:v>
                </c:pt>
                <c:pt idx="129">
                  <c:v>45.18</c:v>
                </c:pt>
                <c:pt idx="130">
                  <c:v>46.7</c:v>
                </c:pt>
                <c:pt idx="131">
                  <c:v>54.7</c:v>
                </c:pt>
                <c:pt idx="132">
                  <c:v>51.66</c:v>
                </c:pt>
                <c:pt idx="133">
                  <c:v>51.38</c:v>
                </c:pt>
                <c:pt idx="134">
                  <c:v>55.5</c:v>
                </c:pt>
                <c:pt idx="135">
                  <c:v>51.57</c:v>
                </c:pt>
                <c:pt idx="136">
                  <c:v>55.5</c:v>
                </c:pt>
                <c:pt idx="137">
                  <c:v>57.5</c:v>
                </c:pt>
                <c:pt idx="138">
                  <c:v>58.97</c:v>
                </c:pt>
                <c:pt idx="139">
                  <c:v>55.34</c:v>
                </c:pt>
                <c:pt idx="140">
                  <c:v>59.5</c:v>
                </c:pt>
                <c:pt idx="141">
                  <c:v>59.5</c:v>
                </c:pt>
                <c:pt idx="142">
                  <c:v>61.95</c:v>
                </c:pt>
                <c:pt idx="143">
                  <c:v>62.06</c:v>
                </c:pt>
                <c:pt idx="144">
                  <c:v>63.4</c:v>
                </c:pt>
                <c:pt idx="145">
                  <c:v>63.9</c:v>
                </c:pt>
                <c:pt idx="146">
                  <c:v>62.92</c:v>
                </c:pt>
                <c:pt idx="147">
                  <c:v>63.24</c:v>
                </c:pt>
                <c:pt idx="148">
                  <c:v>64.6</c:v>
                </c:pt>
                <c:pt idx="149">
                  <c:v>66.3</c:v>
                </c:pt>
                <c:pt idx="150">
                  <c:v>67.24</c:v>
                </c:pt>
                <c:pt idx="151">
                  <c:v>63.59</c:v>
                </c:pt>
                <c:pt idx="152">
                  <c:v>68.26</c:v>
                </c:pt>
                <c:pt idx="153">
                  <c:v>64.82</c:v>
                </c:pt>
                <c:pt idx="154">
                  <c:v>65.29</c:v>
                </c:pt>
                <c:pt idx="155">
                  <c:v>69.76</c:v>
                </c:pt>
                <c:pt idx="156">
                  <c:v>66.79</c:v>
                </c:pt>
                <c:pt idx="157">
                  <c:v>66.8</c:v>
                </c:pt>
                <c:pt idx="158">
                  <c:v>72.3</c:v>
                </c:pt>
                <c:pt idx="159">
                  <c:v>68.7</c:v>
                </c:pt>
                <c:pt idx="160">
                  <c:v>68.5</c:v>
                </c:pt>
                <c:pt idx="161">
                  <c:v>72.91</c:v>
                </c:pt>
                <c:pt idx="162">
                  <c:v>73.28</c:v>
                </c:pt>
                <c:pt idx="163">
                  <c:v>69.13</c:v>
                </c:pt>
                <c:pt idx="164">
                  <c:v>76.4</c:v>
                </c:pt>
                <c:pt idx="165">
                  <c:v>74.7</c:v>
                </c:pt>
                <c:pt idx="166">
                  <c:v>74.5</c:v>
                </c:pt>
                <c:pt idx="167">
                  <c:v>80.7</c:v>
                </c:pt>
                <c:pt idx="168">
                  <c:v>77.4</c:v>
                </c:pt>
                <c:pt idx="169">
                  <c:v>81.58</c:v>
                </c:pt>
                <c:pt idx="170">
                  <c:v>81.87</c:v>
                </c:pt>
                <c:pt idx="171">
                  <c:v>83.1</c:v>
                </c:pt>
                <c:pt idx="172">
                  <c:v>83.31</c:v>
                </c:pt>
                <c:pt idx="173">
                  <c:v>82.9</c:v>
                </c:pt>
                <c:pt idx="174">
                  <c:v>86.61</c:v>
                </c:pt>
                <c:pt idx="175">
                  <c:v>82.28</c:v>
                </c:pt>
                <c:pt idx="176">
                  <c:v>86.97</c:v>
                </c:pt>
                <c:pt idx="177">
                  <c:v>86.94</c:v>
                </c:pt>
                <c:pt idx="178">
                  <c:v>87.4</c:v>
                </c:pt>
                <c:pt idx="179">
                  <c:v>88.4</c:v>
                </c:pt>
                <c:pt idx="180">
                  <c:v>87.99</c:v>
                </c:pt>
                <c:pt idx="181">
                  <c:v>82.7</c:v>
                </c:pt>
                <c:pt idx="182">
                  <c:v>84.8</c:v>
                </c:pt>
                <c:pt idx="183">
                  <c:v>86.8</c:v>
                </c:pt>
                <c:pt idx="184">
                  <c:v>88.74</c:v>
                </c:pt>
                <c:pt idx="185">
                  <c:v>95.5</c:v>
                </c:pt>
                <c:pt idx="186">
                  <c:v>95.3</c:v>
                </c:pt>
                <c:pt idx="187">
                  <c:v>102.5</c:v>
                </c:pt>
                <c:pt idx="188">
                  <c:v>103.5</c:v>
                </c:pt>
                <c:pt idx="189">
                  <c:v>121.3</c:v>
                </c:pt>
                <c:pt idx="190">
                  <c:v>57</c:v>
                </c:pt>
                <c:pt idx="191">
                  <c:v>58.5</c:v>
                </c:pt>
                <c:pt idx="192">
                  <c:v>58.5</c:v>
                </c:pt>
                <c:pt idx="193">
                  <c:v>71.34</c:v>
                </c:pt>
                <c:pt idx="194">
                  <c:v>78.74</c:v>
                </c:pt>
                <c:pt idx="195">
                  <c:v>78.42</c:v>
                </c:pt>
                <c:pt idx="196">
                  <c:v>80.61</c:v>
                </c:pt>
                <c:pt idx="197">
                  <c:v>87.3</c:v>
                </c:pt>
                <c:pt idx="198">
                  <c:v>88.68</c:v>
                </c:pt>
                <c:pt idx="199">
                  <c:v>89.02</c:v>
                </c:pt>
                <c:pt idx="200">
                  <c:v>89.15</c:v>
                </c:pt>
                <c:pt idx="201">
                  <c:v>89.62</c:v>
                </c:pt>
                <c:pt idx="202">
                  <c:v>92.4</c:v>
                </c:pt>
                <c:pt idx="203">
                  <c:v>93.08</c:v>
                </c:pt>
                <c:pt idx="204">
                  <c:v>94.1</c:v>
                </c:pt>
                <c:pt idx="205">
                  <c:v>98.03</c:v>
                </c:pt>
                <c:pt idx="206">
                  <c:v>105.6</c:v>
                </c:pt>
                <c:pt idx="207">
                  <c:v>123.03</c:v>
                </c:pt>
                <c:pt idx="208">
                  <c:v>125.3</c:v>
                </c:pt>
                <c:pt idx="209">
                  <c:v>126.4</c:v>
                </c:pt>
                <c:pt idx="210">
                  <c:v>136.3</c:v>
                </c:pt>
                <c:pt idx="211">
                  <c:v>168.86</c:v>
                </c:pt>
                <c:pt idx="212">
                  <c:v>174.11</c:v>
                </c:pt>
                <c:pt idx="213">
                  <c:v>169.4</c:v>
                </c:pt>
              </c:numCache>
            </c:numRef>
          </c:yVal>
          <c:smooth val="0"/>
        </c:ser>
        <c:axId val="60496082"/>
        <c:axId val="7593827"/>
      </c:scatterChart>
      <c:valAx>
        <c:axId val="60496082"/>
        <c:scaling>
          <c:orientation val="minMax"/>
          <c:max val="2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7593827"/>
        <c:crosses val="autoZero"/>
        <c:crossBetween val="midCat"/>
        <c:dispUnits/>
      </c:valAx>
      <c:valAx>
        <c:axId val="7593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960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NB: Idle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Idle Power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'NB - Analysis'!$A$7:$A$248</c:f>
              <c:numCache>
                <c:ptCount val="2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</c:numCache>
            </c:numRef>
          </c:xVal>
          <c:yVal>
            <c:numRef>
              <c:f>'NB - Analysis'!$AN$7:$AN$248</c:f>
              <c:numCache>
                <c:ptCount val="242"/>
                <c:pt idx="0">
                  <c:v>5.54</c:v>
                </c:pt>
                <c:pt idx="1">
                  <c:v>5.68</c:v>
                </c:pt>
                <c:pt idx="2">
                  <c:v>5.9</c:v>
                </c:pt>
                <c:pt idx="3">
                  <c:v>5.99</c:v>
                </c:pt>
                <c:pt idx="4">
                  <c:v>6.63</c:v>
                </c:pt>
                <c:pt idx="5">
                  <c:v>10.4</c:v>
                </c:pt>
                <c:pt idx="6">
                  <c:v>7</c:v>
                </c:pt>
                <c:pt idx="7">
                  <c:v>7</c:v>
                </c:pt>
                <c:pt idx="8">
                  <c:v>10.4</c:v>
                </c:pt>
                <c:pt idx="9">
                  <c:v>9.6</c:v>
                </c:pt>
                <c:pt idx="10">
                  <c:v>7.7</c:v>
                </c:pt>
                <c:pt idx="11">
                  <c:v>10.9</c:v>
                </c:pt>
                <c:pt idx="12">
                  <c:v>8</c:v>
                </c:pt>
                <c:pt idx="13">
                  <c:v>10.98</c:v>
                </c:pt>
                <c:pt idx="14">
                  <c:v>10.98</c:v>
                </c:pt>
                <c:pt idx="15">
                  <c:v>13.42</c:v>
                </c:pt>
                <c:pt idx="16">
                  <c:v>12</c:v>
                </c:pt>
                <c:pt idx="17">
                  <c:v>10.6</c:v>
                </c:pt>
                <c:pt idx="18">
                  <c:v>11.8</c:v>
                </c:pt>
                <c:pt idx="19">
                  <c:v>11.7</c:v>
                </c:pt>
                <c:pt idx="20">
                  <c:v>10.7</c:v>
                </c:pt>
                <c:pt idx="21">
                  <c:v>14.11</c:v>
                </c:pt>
                <c:pt idx="22">
                  <c:v>11.9</c:v>
                </c:pt>
                <c:pt idx="23">
                  <c:v>9.8</c:v>
                </c:pt>
                <c:pt idx="24">
                  <c:v>12.9</c:v>
                </c:pt>
                <c:pt idx="25">
                  <c:v>11.8</c:v>
                </c:pt>
                <c:pt idx="26">
                  <c:v>10.7</c:v>
                </c:pt>
                <c:pt idx="27">
                  <c:v>14.38</c:v>
                </c:pt>
                <c:pt idx="28">
                  <c:v>12.23</c:v>
                </c:pt>
                <c:pt idx="29">
                  <c:v>11</c:v>
                </c:pt>
                <c:pt idx="30">
                  <c:v>10.7</c:v>
                </c:pt>
                <c:pt idx="31">
                  <c:v>12.12</c:v>
                </c:pt>
                <c:pt idx="32">
                  <c:v>12.14</c:v>
                </c:pt>
                <c:pt idx="33">
                  <c:v>11.5</c:v>
                </c:pt>
                <c:pt idx="34">
                  <c:v>10.0104</c:v>
                </c:pt>
                <c:pt idx="35">
                  <c:v>11.9</c:v>
                </c:pt>
                <c:pt idx="36">
                  <c:v>10.2</c:v>
                </c:pt>
                <c:pt idx="37">
                  <c:v>13.2</c:v>
                </c:pt>
                <c:pt idx="38">
                  <c:v>9.5</c:v>
                </c:pt>
                <c:pt idx="39">
                  <c:v>12.8</c:v>
                </c:pt>
                <c:pt idx="40">
                  <c:v>12.6</c:v>
                </c:pt>
                <c:pt idx="41">
                  <c:v>13.5</c:v>
                </c:pt>
                <c:pt idx="42">
                  <c:v>12.9</c:v>
                </c:pt>
                <c:pt idx="43">
                  <c:v>12.7</c:v>
                </c:pt>
                <c:pt idx="44">
                  <c:v>11.7</c:v>
                </c:pt>
                <c:pt idx="45">
                  <c:v>13.66</c:v>
                </c:pt>
                <c:pt idx="46">
                  <c:v>12.3</c:v>
                </c:pt>
                <c:pt idx="47">
                  <c:v>11.9</c:v>
                </c:pt>
                <c:pt idx="48">
                  <c:v>13.31</c:v>
                </c:pt>
                <c:pt idx="49">
                  <c:v>9.9223</c:v>
                </c:pt>
                <c:pt idx="50">
                  <c:v>13.68</c:v>
                </c:pt>
                <c:pt idx="51">
                  <c:v>10</c:v>
                </c:pt>
                <c:pt idx="52">
                  <c:v>12.9</c:v>
                </c:pt>
                <c:pt idx="53">
                  <c:v>10.13</c:v>
                </c:pt>
                <c:pt idx="54">
                  <c:v>11.9</c:v>
                </c:pt>
                <c:pt idx="55">
                  <c:v>10.6</c:v>
                </c:pt>
                <c:pt idx="56">
                  <c:v>12.4</c:v>
                </c:pt>
                <c:pt idx="57">
                  <c:v>13.5</c:v>
                </c:pt>
                <c:pt idx="58">
                  <c:v>12.6</c:v>
                </c:pt>
                <c:pt idx="59">
                  <c:v>10.6</c:v>
                </c:pt>
                <c:pt idx="60">
                  <c:v>9.8</c:v>
                </c:pt>
                <c:pt idx="61">
                  <c:v>12.3</c:v>
                </c:pt>
                <c:pt idx="62">
                  <c:v>13.5</c:v>
                </c:pt>
                <c:pt idx="63">
                  <c:v>12.6</c:v>
                </c:pt>
                <c:pt idx="64">
                  <c:v>13.6</c:v>
                </c:pt>
                <c:pt idx="65">
                  <c:v>12.6</c:v>
                </c:pt>
                <c:pt idx="66">
                  <c:v>13.1</c:v>
                </c:pt>
                <c:pt idx="67">
                  <c:v>14.4</c:v>
                </c:pt>
                <c:pt idx="68">
                  <c:v>11.73</c:v>
                </c:pt>
                <c:pt idx="69">
                  <c:v>14.32</c:v>
                </c:pt>
                <c:pt idx="70">
                  <c:v>11.5</c:v>
                </c:pt>
                <c:pt idx="71">
                  <c:v>11.5</c:v>
                </c:pt>
                <c:pt idx="72">
                  <c:v>14</c:v>
                </c:pt>
                <c:pt idx="73">
                  <c:v>13.77</c:v>
                </c:pt>
                <c:pt idx="74">
                  <c:v>13.67</c:v>
                </c:pt>
                <c:pt idx="75">
                  <c:v>15.03</c:v>
                </c:pt>
                <c:pt idx="76">
                  <c:v>14.72</c:v>
                </c:pt>
                <c:pt idx="77">
                  <c:v>14.72</c:v>
                </c:pt>
                <c:pt idx="78">
                  <c:v>11.03</c:v>
                </c:pt>
                <c:pt idx="79">
                  <c:v>11.29</c:v>
                </c:pt>
                <c:pt idx="80">
                  <c:v>12</c:v>
                </c:pt>
                <c:pt idx="81">
                  <c:v>12</c:v>
                </c:pt>
                <c:pt idx="82">
                  <c:v>11.7</c:v>
                </c:pt>
                <c:pt idx="83">
                  <c:v>11.76</c:v>
                </c:pt>
                <c:pt idx="84">
                  <c:v>15.05</c:v>
                </c:pt>
                <c:pt idx="85">
                  <c:v>12.3</c:v>
                </c:pt>
                <c:pt idx="86">
                  <c:v>13.8</c:v>
                </c:pt>
                <c:pt idx="87">
                  <c:v>12.2</c:v>
                </c:pt>
                <c:pt idx="88">
                  <c:v>12.5</c:v>
                </c:pt>
                <c:pt idx="89">
                  <c:v>12.5</c:v>
                </c:pt>
                <c:pt idx="90">
                  <c:v>12.2683</c:v>
                </c:pt>
                <c:pt idx="91">
                  <c:v>14.7</c:v>
                </c:pt>
                <c:pt idx="92">
                  <c:v>14</c:v>
                </c:pt>
                <c:pt idx="93">
                  <c:v>12.7</c:v>
                </c:pt>
                <c:pt idx="94">
                  <c:v>12.7</c:v>
                </c:pt>
                <c:pt idx="95">
                  <c:v>12.7</c:v>
                </c:pt>
                <c:pt idx="96">
                  <c:v>12.7</c:v>
                </c:pt>
                <c:pt idx="97">
                  <c:v>11.79</c:v>
                </c:pt>
                <c:pt idx="98">
                  <c:v>15.8</c:v>
                </c:pt>
                <c:pt idx="99">
                  <c:v>12.5</c:v>
                </c:pt>
                <c:pt idx="100">
                  <c:v>12.5</c:v>
                </c:pt>
                <c:pt idx="101">
                  <c:v>12.93</c:v>
                </c:pt>
                <c:pt idx="102">
                  <c:v>12.23</c:v>
                </c:pt>
                <c:pt idx="103">
                  <c:v>13.7</c:v>
                </c:pt>
                <c:pt idx="104">
                  <c:v>14.6</c:v>
                </c:pt>
                <c:pt idx="105">
                  <c:v>12.641</c:v>
                </c:pt>
                <c:pt idx="106">
                  <c:v>13.515</c:v>
                </c:pt>
                <c:pt idx="107">
                  <c:v>12.766</c:v>
                </c:pt>
                <c:pt idx="108">
                  <c:v>13.55</c:v>
                </c:pt>
                <c:pt idx="109">
                  <c:v>13.64</c:v>
                </c:pt>
                <c:pt idx="110">
                  <c:v>12.5</c:v>
                </c:pt>
                <c:pt idx="111">
                  <c:v>15.4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13.3</c:v>
                </c:pt>
                <c:pt idx="116">
                  <c:v>16.2</c:v>
                </c:pt>
                <c:pt idx="117">
                  <c:v>13.336</c:v>
                </c:pt>
                <c:pt idx="118">
                  <c:v>13.6</c:v>
                </c:pt>
                <c:pt idx="119">
                  <c:v>17.02</c:v>
                </c:pt>
                <c:pt idx="120">
                  <c:v>16.1</c:v>
                </c:pt>
                <c:pt idx="121">
                  <c:v>17.61</c:v>
                </c:pt>
                <c:pt idx="122">
                  <c:v>13.6</c:v>
                </c:pt>
                <c:pt idx="123">
                  <c:v>13.7</c:v>
                </c:pt>
                <c:pt idx="124">
                  <c:v>13.6674</c:v>
                </c:pt>
                <c:pt idx="125">
                  <c:v>13.42</c:v>
                </c:pt>
                <c:pt idx="126">
                  <c:v>16.2</c:v>
                </c:pt>
                <c:pt idx="127">
                  <c:v>12.61</c:v>
                </c:pt>
                <c:pt idx="128">
                  <c:v>13.3</c:v>
                </c:pt>
                <c:pt idx="129">
                  <c:v>16.67</c:v>
                </c:pt>
                <c:pt idx="130">
                  <c:v>14</c:v>
                </c:pt>
                <c:pt idx="131">
                  <c:v>14</c:v>
                </c:pt>
                <c:pt idx="132">
                  <c:v>14</c:v>
                </c:pt>
                <c:pt idx="133">
                  <c:v>14</c:v>
                </c:pt>
                <c:pt idx="134">
                  <c:v>14</c:v>
                </c:pt>
                <c:pt idx="135">
                  <c:v>18.29</c:v>
                </c:pt>
                <c:pt idx="136">
                  <c:v>16.6</c:v>
                </c:pt>
                <c:pt idx="137">
                  <c:v>14.352775801560572</c:v>
                </c:pt>
                <c:pt idx="138">
                  <c:v>17.2</c:v>
                </c:pt>
                <c:pt idx="139">
                  <c:v>18</c:v>
                </c:pt>
                <c:pt idx="140">
                  <c:v>18</c:v>
                </c:pt>
                <c:pt idx="141">
                  <c:v>18.4</c:v>
                </c:pt>
                <c:pt idx="142">
                  <c:v>15.3</c:v>
                </c:pt>
                <c:pt idx="143">
                  <c:v>19</c:v>
                </c:pt>
                <c:pt idx="144">
                  <c:v>19</c:v>
                </c:pt>
                <c:pt idx="145">
                  <c:v>19</c:v>
                </c:pt>
                <c:pt idx="146">
                  <c:v>17.3</c:v>
                </c:pt>
                <c:pt idx="147">
                  <c:v>17.6</c:v>
                </c:pt>
                <c:pt idx="148">
                  <c:v>14.789933411054779</c:v>
                </c:pt>
                <c:pt idx="149">
                  <c:v>15.906</c:v>
                </c:pt>
                <c:pt idx="150">
                  <c:v>16.1</c:v>
                </c:pt>
                <c:pt idx="151">
                  <c:v>16.68</c:v>
                </c:pt>
                <c:pt idx="152">
                  <c:v>18.24</c:v>
                </c:pt>
                <c:pt idx="153">
                  <c:v>15.143</c:v>
                </c:pt>
                <c:pt idx="154">
                  <c:v>16</c:v>
                </c:pt>
                <c:pt idx="155">
                  <c:v>16</c:v>
                </c:pt>
                <c:pt idx="156">
                  <c:v>20.1</c:v>
                </c:pt>
                <c:pt idx="157">
                  <c:v>20.1</c:v>
                </c:pt>
                <c:pt idx="158">
                  <c:v>20.2</c:v>
                </c:pt>
                <c:pt idx="159">
                  <c:v>20</c:v>
                </c:pt>
                <c:pt idx="160">
                  <c:v>20.19</c:v>
                </c:pt>
                <c:pt idx="161">
                  <c:v>20.3</c:v>
                </c:pt>
                <c:pt idx="162">
                  <c:v>20.85</c:v>
                </c:pt>
                <c:pt idx="163">
                  <c:v>20.1</c:v>
                </c:pt>
                <c:pt idx="164">
                  <c:v>19.6</c:v>
                </c:pt>
                <c:pt idx="165">
                  <c:v>19.3</c:v>
                </c:pt>
                <c:pt idx="166">
                  <c:v>19.6</c:v>
                </c:pt>
                <c:pt idx="167">
                  <c:v>20.9</c:v>
                </c:pt>
                <c:pt idx="168">
                  <c:v>21.5</c:v>
                </c:pt>
                <c:pt idx="169">
                  <c:v>21.5</c:v>
                </c:pt>
                <c:pt idx="170">
                  <c:v>20.59</c:v>
                </c:pt>
                <c:pt idx="171">
                  <c:v>22</c:v>
                </c:pt>
                <c:pt idx="172">
                  <c:v>23</c:v>
                </c:pt>
                <c:pt idx="173">
                  <c:v>20.9</c:v>
                </c:pt>
                <c:pt idx="174">
                  <c:v>23</c:v>
                </c:pt>
                <c:pt idx="175">
                  <c:v>23.1</c:v>
                </c:pt>
                <c:pt idx="176">
                  <c:v>25</c:v>
                </c:pt>
                <c:pt idx="177">
                  <c:v>21.67</c:v>
                </c:pt>
                <c:pt idx="178">
                  <c:v>24.306183655036314</c:v>
                </c:pt>
                <c:pt idx="179">
                  <c:v>30</c:v>
                </c:pt>
                <c:pt idx="180">
                  <c:v>25.9</c:v>
                </c:pt>
                <c:pt idx="181">
                  <c:v>31</c:v>
                </c:pt>
                <c:pt idx="182">
                  <c:v>32</c:v>
                </c:pt>
                <c:pt idx="183">
                  <c:v>34</c:v>
                </c:pt>
                <c:pt idx="184">
                  <c:v>30</c:v>
                </c:pt>
                <c:pt idx="185">
                  <c:v>49</c:v>
                </c:pt>
                <c:pt idx="186">
                  <c:v>49</c:v>
                </c:pt>
                <c:pt idx="187">
                  <c:v>48.97</c:v>
                </c:pt>
                <c:pt idx="188">
                  <c:v>67.3417180849286</c:v>
                </c:pt>
                <c:pt idx="189">
                  <c:v>11.4</c:v>
                </c:pt>
                <c:pt idx="190">
                  <c:v>11.454653045404205</c:v>
                </c:pt>
                <c:pt idx="191">
                  <c:v>11.67</c:v>
                </c:pt>
                <c:pt idx="192">
                  <c:v>18.1</c:v>
                </c:pt>
                <c:pt idx="193">
                  <c:v>18.41</c:v>
                </c:pt>
                <c:pt idx="194">
                  <c:v>18.27</c:v>
                </c:pt>
                <c:pt idx="195">
                  <c:v>18.7</c:v>
                </c:pt>
                <c:pt idx="196">
                  <c:v>19.97</c:v>
                </c:pt>
                <c:pt idx="197">
                  <c:v>20.1</c:v>
                </c:pt>
                <c:pt idx="198">
                  <c:v>20</c:v>
                </c:pt>
                <c:pt idx="199">
                  <c:v>19.9</c:v>
                </c:pt>
                <c:pt idx="200">
                  <c:v>20.2</c:v>
                </c:pt>
                <c:pt idx="201">
                  <c:v>19.1</c:v>
                </c:pt>
                <c:pt idx="202">
                  <c:v>20.3</c:v>
                </c:pt>
                <c:pt idx="203">
                  <c:v>20.6</c:v>
                </c:pt>
                <c:pt idx="204">
                  <c:v>19.2</c:v>
                </c:pt>
                <c:pt idx="205">
                  <c:v>16.84</c:v>
                </c:pt>
                <c:pt idx="206">
                  <c:v>20.2</c:v>
                </c:pt>
                <c:pt idx="207">
                  <c:v>20.2</c:v>
                </c:pt>
                <c:pt idx="208">
                  <c:v>21.1</c:v>
                </c:pt>
                <c:pt idx="209">
                  <c:v>20.3</c:v>
                </c:pt>
                <c:pt idx="210">
                  <c:v>18.21</c:v>
                </c:pt>
                <c:pt idx="211">
                  <c:v>20.6</c:v>
                </c:pt>
                <c:pt idx="212">
                  <c:v>18.15</c:v>
                </c:pt>
                <c:pt idx="213">
                  <c:v>18.09</c:v>
                </c:pt>
                <c:pt idx="214">
                  <c:v>20.2</c:v>
                </c:pt>
                <c:pt idx="215">
                  <c:v>22.86</c:v>
                </c:pt>
                <c:pt idx="216">
                  <c:v>22</c:v>
                </c:pt>
                <c:pt idx="217">
                  <c:v>20.69</c:v>
                </c:pt>
                <c:pt idx="218">
                  <c:v>24</c:v>
                </c:pt>
                <c:pt idx="219">
                  <c:v>24</c:v>
                </c:pt>
                <c:pt idx="220">
                  <c:v>25.9</c:v>
                </c:pt>
                <c:pt idx="221">
                  <c:v>24.144</c:v>
                </c:pt>
                <c:pt idx="222">
                  <c:v>26.2</c:v>
                </c:pt>
                <c:pt idx="223">
                  <c:v>26</c:v>
                </c:pt>
                <c:pt idx="224">
                  <c:v>27.7</c:v>
                </c:pt>
                <c:pt idx="225">
                  <c:v>24.1</c:v>
                </c:pt>
                <c:pt idx="226">
                  <c:v>28.5</c:v>
                </c:pt>
                <c:pt idx="227">
                  <c:v>33.75</c:v>
                </c:pt>
                <c:pt idx="228">
                  <c:v>30.5</c:v>
                </c:pt>
                <c:pt idx="229">
                  <c:v>31</c:v>
                </c:pt>
                <c:pt idx="230">
                  <c:v>30.7</c:v>
                </c:pt>
                <c:pt idx="231">
                  <c:v>30.8</c:v>
                </c:pt>
                <c:pt idx="232">
                  <c:v>37.3</c:v>
                </c:pt>
                <c:pt idx="233">
                  <c:v>37.7</c:v>
                </c:pt>
                <c:pt idx="234">
                  <c:v>38.6</c:v>
                </c:pt>
                <c:pt idx="235">
                  <c:v>38.12</c:v>
                </c:pt>
                <c:pt idx="236">
                  <c:v>40.1</c:v>
                </c:pt>
                <c:pt idx="237">
                  <c:v>44.3</c:v>
                </c:pt>
                <c:pt idx="238">
                  <c:v>42</c:v>
                </c:pt>
                <c:pt idx="239">
                  <c:v>46.1</c:v>
                </c:pt>
                <c:pt idx="240">
                  <c:v>48.8</c:v>
                </c:pt>
                <c:pt idx="241">
                  <c:v>104.3</c:v>
                </c:pt>
              </c:numCache>
            </c:numRef>
          </c:yVal>
          <c:smooth val="0"/>
        </c:ser>
        <c:axId val="1235580"/>
        <c:axId val="11120221"/>
      </c:scatterChart>
      <c:valAx>
        <c:axId val="1235580"/>
        <c:scaling>
          <c:orientation val="minMax"/>
          <c:max val="2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1120221"/>
        <c:crosses val="autoZero"/>
        <c:crossBetween val="midCat"/>
        <c:dispUnits/>
      </c:valAx>
      <c:valAx>
        <c:axId val="11120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55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POWER CONSUMPTION AGAINST PROCESSOR SPEED (non integrated)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'[1]TC Data Collection'!$AJ$14</c:f>
              <c:strCache>
                <c:ptCount val="1"/>
                <c:pt idx="0">
                  <c:v>Idle (W)  [19]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Ref>
              <c:f>'[1]TC Data Collection'!#REF!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'[1]TC Data Collection'!#REF!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'[1]TC Data Collection'!$AI$14</c:f>
              <c:strCache>
                <c:ptCount val="1"/>
                <c:pt idx="0">
                  <c:v>Sleep - S3 (W) [18]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strLit>
              <c:ptCount val="1"/>
              <c:pt idx="0">
                <c:v> Form'!$AL$15:$AL$41</c:v>
              </c:pt>
            </c:strLit>
          </c:xVal>
          <c:yVal>
            <c:numRef>
              <c:f>'[1]TC Data Collection'!$AI$15:$AI$30</c:f>
              <c:numCache>
                <c:ptCount val="16"/>
                <c:pt idx="2">
                  <c:v>4.8</c:v>
                </c:pt>
                <c:pt idx="3">
                  <c:v>8.9</c:v>
                </c:pt>
                <c:pt idx="4">
                  <c:v>7.4</c:v>
                </c:pt>
                <c:pt idx="7">
                  <c:v>1.7</c:v>
                </c:pt>
                <c:pt idx="10">
                  <c:v>1.3</c:v>
                </c:pt>
                <c:pt idx="13">
                  <c:v>2.54</c:v>
                </c:pt>
                <c:pt idx="15">
                  <c:v>2.49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'[1]TC Data Collection'!$AH$14</c:f>
              <c:strCache>
                <c:ptCount val="1"/>
                <c:pt idx="0">
                  <c:v>Off - S5  (W) [17]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FF9900"/>
                </a:solidFill>
              </a:ln>
            </c:spPr>
          </c:marker>
          <c:xVal>
            <c:strLit>
              <c:ptCount val="1"/>
              <c:pt idx="0">
                <c:v> Form'!$AL$15:$AL$41</c:v>
              </c:pt>
            </c:strLit>
          </c:xVal>
          <c:yVal>
            <c:numRef>
              <c:f>'[1]TC Data Collection'!$AH$15:$AH$30</c:f>
              <c:numCache>
                <c:ptCount val="16"/>
                <c:pt idx="0">
                  <c:v>2.2</c:v>
                </c:pt>
                <c:pt idx="1">
                  <c:v>1.5</c:v>
                </c:pt>
                <c:pt idx="7">
                  <c:v>1.32</c:v>
                </c:pt>
                <c:pt idx="10">
                  <c:v>1.36</c:v>
                </c:pt>
                <c:pt idx="13">
                  <c:v>1.33</c:v>
                </c:pt>
                <c:pt idx="15">
                  <c:v>1.5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'[1]TC Data Collection'!#REF!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"/>
              <c:pt idx="0">
                <c:v> Form'!$AL$15:$AL$41</c:v>
              </c:pt>
            </c:strLit>
          </c:xVal>
          <c:yVal>
            <c:numRef>
              <c:f>'[1]TC Data Collection'!#REF!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2973126"/>
        <c:axId val="28322679"/>
      </c:scatterChart>
      <c:valAx>
        <c:axId val="32973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PRocessor speed GHz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22679"/>
        <c:crosses val="autoZero"/>
        <c:crossBetween val="midCat"/>
        <c:dispUnits/>
      </c:valAx>
      <c:valAx>
        <c:axId val="28322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Power consumption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73126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0.77175</cdr:x>
      <cdr:y>0.19525</cdr:y>
    </cdr:from>
    <cdr:to>
      <cdr:x>0.91825</cdr:x>
      <cdr:y>0.3165</cdr:y>
    </cdr:to>
    <cdr:sp>
      <cdr:nvSpPr>
        <cdr:cNvPr id="1" name="TextBox 3"/>
        <cdr:cNvSpPr txBox="1">
          <a:spLocks noChangeArrowheads="1"/>
        </cdr:cNvSpPr>
      </cdr:nvSpPr>
      <cdr:spPr>
        <a:xfrm>
          <a:off x="5657850" y="771525"/>
          <a:ext cx="1076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(Four points above range)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</xdr:row>
      <xdr:rowOff>85725</xdr:rowOff>
    </xdr:from>
    <xdr:to>
      <xdr:col>20</xdr:col>
      <xdr:colOff>133350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7372350" y="247650"/>
        <a:ext cx="73342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581025</xdr:colOff>
      <xdr:row>1</xdr:row>
      <xdr:rowOff>85725</xdr:rowOff>
    </xdr:from>
    <xdr:to>
      <xdr:col>34</xdr:col>
      <xdr:colOff>0</xdr:colOff>
      <xdr:row>24</xdr:row>
      <xdr:rowOff>114300</xdr:rowOff>
    </xdr:to>
    <xdr:graphicFrame>
      <xdr:nvGraphicFramePr>
        <xdr:cNvPr id="2" name="Chart 3"/>
        <xdr:cNvGraphicFramePr/>
      </xdr:nvGraphicFramePr>
      <xdr:xfrm>
        <a:off x="15763875" y="247650"/>
        <a:ext cx="73437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104775</xdr:colOff>
      <xdr:row>24</xdr:row>
      <xdr:rowOff>123825</xdr:rowOff>
    </xdr:from>
    <xdr:to>
      <xdr:col>20</xdr:col>
      <xdr:colOff>133350</xdr:colOff>
      <xdr:row>46</xdr:row>
      <xdr:rowOff>123825</xdr:rowOff>
    </xdr:to>
    <xdr:graphicFrame>
      <xdr:nvGraphicFramePr>
        <xdr:cNvPr id="3" name="Chart 4"/>
        <xdr:cNvGraphicFramePr/>
      </xdr:nvGraphicFramePr>
      <xdr:xfrm>
        <a:off x="7362825" y="4248150"/>
        <a:ext cx="7343775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581025</xdr:colOff>
      <xdr:row>24</xdr:row>
      <xdr:rowOff>104775</xdr:rowOff>
    </xdr:from>
    <xdr:to>
      <xdr:col>33</xdr:col>
      <xdr:colOff>600075</xdr:colOff>
      <xdr:row>45</xdr:row>
      <xdr:rowOff>114300</xdr:rowOff>
    </xdr:to>
    <xdr:graphicFrame>
      <xdr:nvGraphicFramePr>
        <xdr:cNvPr id="4" name="Chart 5"/>
        <xdr:cNvGraphicFramePr/>
      </xdr:nvGraphicFramePr>
      <xdr:xfrm>
        <a:off x="15763875" y="4229100"/>
        <a:ext cx="73342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31</xdr:col>
      <xdr:colOff>123825</xdr:colOff>
      <xdr:row>6</xdr:row>
      <xdr:rowOff>9525</xdr:rowOff>
    </xdr:from>
    <xdr:to>
      <xdr:col>32</xdr:col>
      <xdr:colOff>571500</xdr:colOff>
      <xdr:row>8</xdr:row>
      <xdr:rowOff>38100</xdr:rowOff>
    </xdr:to>
    <xdr:sp>
      <xdr:nvSpPr>
        <xdr:cNvPr id="5" name="TextBox 20"/>
        <xdr:cNvSpPr txBox="1">
          <a:spLocks noChangeArrowheads="1"/>
        </xdr:cNvSpPr>
      </xdr:nvSpPr>
      <xdr:spPr>
        <a:xfrm>
          <a:off x="21402675" y="1171575"/>
          <a:ext cx="1057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(One point above range)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44</xdr:row>
      <xdr:rowOff>0</xdr:rowOff>
    </xdr:from>
    <xdr:to>
      <xdr:col>37</xdr:col>
      <xdr:colOff>0</xdr:colOff>
      <xdr:row>44</xdr:row>
      <xdr:rowOff>0</xdr:rowOff>
    </xdr:to>
    <xdr:graphicFrame>
      <xdr:nvGraphicFramePr>
        <xdr:cNvPr id="1" name="Chart 3"/>
        <xdr:cNvGraphicFramePr/>
      </xdr:nvGraphicFramePr>
      <xdr:xfrm>
        <a:off x="25460325" y="13573125"/>
        <a:ext cx="5419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01FS1\EStar\Documents%20and%20Settings\15448\Local%20Settings\Temporary%20Internet%20Files\OLK2E70\TC_Dataset_8%2029%2008_Mask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01FS1\EStar\Documents%20and%20Settings\14408\Local%20Settings\Temporary%20Internet%20Files\OLKEC\Computer_Analysis%2010-18-06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01FS1\EStar\Documents%20and%20Settings\15448\My%20Documents\1_ENERGY%20STAR\ENERGY%20STAR%20Computers\PD\Version%205.0\DATA%20COLLECTION\07.25.08%20tc%20sss%20kick%20off\Mailing\SS%20Server%20Data%20Collection%20Sheet%2007-25-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01FS1\EStar\Documents%20and%20Settings\15448\My%20Documents\1_ENERGY%20STAR\ENERGY%20STAR%20Computers\PD\Version%205.0\DATA%20COLLECTION\07.25.08%20tc%20sss%20kick%20off\Mailing\Thin%20Client%20Data%20Collection%20Sheet%2007-25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 Data Collection"/>
    </sheetNames>
    <sheetDataSet>
      <sheetData sheetId="0">
        <row r="14">
          <cell r="AH14" t="str">
            <v>Off - S5  (W) [17]</v>
          </cell>
          <cell r="AI14" t="str">
            <v>Sleep - S3 (W) [18]</v>
          </cell>
          <cell r="AJ14" t="str">
            <v>Idle (W)  [19]</v>
          </cell>
        </row>
        <row r="15">
          <cell r="AH15">
            <v>2.2</v>
          </cell>
        </row>
        <row r="16">
          <cell r="AH16">
            <v>1.5</v>
          </cell>
        </row>
        <row r="17">
          <cell r="AI17">
            <v>4.8</v>
          </cell>
        </row>
        <row r="18">
          <cell r="AI18">
            <v>8.9</v>
          </cell>
        </row>
        <row r="19">
          <cell r="AI19">
            <v>7.4</v>
          </cell>
        </row>
        <row r="22">
          <cell r="AH22">
            <v>1.32</v>
          </cell>
          <cell r="AI22">
            <v>1.7</v>
          </cell>
        </row>
        <row r="25">
          <cell r="AH25">
            <v>1.36</v>
          </cell>
          <cell r="AI25">
            <v>1.3</v>
          </cell>
        </row>
        <row r="28">
          <cell r="AH28">
            <v>1.33</v>
          </cell>
          <cell r="AI28">
            <v>2.54</v>
          </cell>
        </row>
        <row r="30">
          <cell r="AH30">
            <v>1.5</v>
          </cell>
          <cell r="AI30">
            <v>2.49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 - Private"/>
      <sheetName val="Levels"/>
      <sheetName val="Charts"/>
      <sheetName val="Desktops"/>
      <sheetName val="LP DT Chart data"/>
      <sheetName val="DT Removed"/>
      <sheetName val="Notebooks"/>
      <sheetName val="NB Removed"/>
    </sheetNames>
    <sheetDataSet>
      <sheetData sheetId="1">
        <row r="4">
          <cell r="B4">
            <v>50</v>
          </cell>
          <cell r="C4">
            <v>14</v>
          </cell>
        </row>
        <row r="5">
          <cell r="B5">
            <v>65</v>
          </cell>
          <cell r="C5">
            <v>22</v>
          </cell>
        </row>
        <row r="6">
          <cell r="B6">
            <v>95</v>
          </cell>
        </row>
        <row r="9">
          <cell r="B9">
            <v>4</v>
          </cell>
          <cell r="C9">
            <v>1.7</v>
          </cell>
        </row>
        <row r="10">
          <cell r="B10">
            <v>0.7</v>
          </cell>
          <cell r="C10">
            <v>0.7</v>
          </cell>
        </row>
        <row r="13">
          <cell r="B13">
            <v>2</v>
          </cell>
          <cell r="C13">
            <v>1</v>
          </cell>
        </row>
        <row r="14">
          <cell r="B14">
            <v>0.7</v>
          </cell>
          <cell r="C14">
            <v>0.7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S Server Data Collection Form"/>
      <sheetName val="SS Server Definition - Revised"/>
    </sheetNames>
    <sheetDataSet>
      <sheetData sheetId="0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 Data Collection Form"/>
      <sheetName val="TC Definition - Revised"/>
    </sheetNames>
    <sheetDataSet>
      <sheetData sheetId="0">
        <row r="1">
          <cell r="C1" t="str">
            <v>Internal</v>
          </cell>
        </row>
        <row r="2">
          <cell r="C2" t="str">
            <v>External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3:O45"/>
  <sheetViews>
    <sheetView showGridLines="0" tabSelected="1" zoomScale="85" zoomScaleNormal="85" workbookViewId="0" topLeftCell="A1">
      <selection activeCell="I10" sqref="I10"/>
    </sheetView>
  </sheetViews>
  <sheetFormatPr defaultColWidth="9.140625" defaultRowHeight="12.75"/>
  <cols>
    <col min="2" max="6" width="12.8515625" style="0" customWidth="1"/>
  </cols>
  <sheetData>
    <row r="3" ht="18">
      <c r="B3" s="781" t="s">
        <v>917</v>
      </c>
    </row>
    <row r="5" ht="12.75">
      <c r="C5" t="s">
        <v>918</v>
      </c>
    </row>
    <row r="6" ht="13.5" thickBot="1"/>
    <row r="7" spans="2:6" ht="26.25" thickBot="1">
      <c r="B7" s="248"/>
      <c r="C7" s="249" t="s">
        <v>194</v>
      </c>
      <c r="D7" s="249" t="s">
        <v>196</v>
      </c>
      <c r="E7" s="249" t="s">
        <v>195</v>
      </c>
      <c r="F7" s="249" t="s">
        <v>197</v>
      </c>
    </row>
    <row r="8" spans="2:6" ht="13.5" thickBot="1">
      <c r="B8" s="250"/>
      <c r="C8" s="251"/>
      <c r="D8" s="251"/>
      <c r="E8" s="251"/>
      <c r="F8" s="251"/>
    </row>
    <row r="9" spans="2:6" ht="13.5" thickBot="1">
      <c r="B9" s="250" t="s">
        <v>199</v>
      </c>
      <c r="C9" s="775">
        <v>0.55</v>
      </c>
      <c r="D9" s="775">
        <v>0.3</v>
      </c>
      <c r="E9" s="775">
        <v>0.6</v>
      </c>
      <c r="F9" s="775">
        <v>0.4</v>
      </c>
    </row>
    <row r="10" spans="2:6" ht="13.5" thickBot="1">
      <c r="B10" s="250" t="s">
        <v>200</v>
      </c>
      <c r="C10" s="775">
        <v>0.05</v>
      </c>
      <c r="D10" s="775">
        <v>0.5</v>
      </c>
      <c r="E10" s="775">
        <v>0.1</v>
      </c>
      <c r="F10" s="775">
        <v>0.45</v>
      </c>
    </row>
    <row r="11" spans="2:6" ht="13.5" thickBot="1">
      <c r="B11" s="250" t="s">
        <v>201</v>
      </c>
      <c r="C11" s="775">
        <v>0.4</v>
      </c>
      <c r="D11" s="775">
        <v>0.2</v>
      </c>
      <c r="E11" s="775">
        <v>0.3</v>
      </c>
      <c r="F11" s="775">
        <v>0.15</v>
      </c>
    </row>
    <row r="13" spans="2:5" ht="12.75">
      <c r="B13" s="2" t="s">
        <v>206</v>
      </c>
      <c r="C13" s="2"/>
      <c r="D13" s="2"/>
      <c r="E13" s="2"/>
    </row>
    <row r="14" spans="2:5" ht="12.75">
      <c r="B14" s="2"/>
      <c r="C14" s="789" t="s">
        <v>933</v>
      </c>
      <c r="D14" s="789" t="s">
        <v>934</v>
      </c>
      <c r="E14" s="789" t="s">
        <v>935</v>
      </c>
    </row>
    <row r="15" spans="2:5" ht="12.75">
      <c r="B15" s="789" t="s">
        <v>198</v>
      </c>
      <c r="C15" s="35">
        <v>155</v>
      </c>
      <c r="D15" s="26">
        <v>188</v>
      </c>
      <c r="E15" s="26">
        <v>275</v>
      </c>
    </row>
    <row r="16" spans="2:6" ht="12.75">
      <c r="B16" s="790" t="s">
        <v>936</v>
      </c>
      <c r="C16" s="791"/>
      <c r="D16" s="792"/>
      <c r="E16" s="35">
        <v>15</v>
      </c>
      <c r="F16" t="s">
        <v>937</v>
      </c>
    </row>
    <row r="19" spans="2:4" ht="12.75">
      <c r="B19" s="2" t="s">
        <v>203</v>
      </c>
      <c r="C19" s="2"/>
      <c r="D19" s="2"/>
    </row>
    <row r="20" spans="2:4" ht="12.75">
      <c r="B20" s="2"/>
      <c r="C20" s="793" t="s">
        <v>933</v>
      </c>
      <c r="D20" s="794" t="s">
        <v>934</v>
      </c>
    </row>
    <row r="21" spans="2:4" ht="12.75">
      <c r="B21" s="790" t="s">
        <v>198</v>
      </c>
      <c r="C21" s="26">
        <v>30</v>
      </c>
      <c r="D21" s="792">
        <v>49</v>
      </c>
    </row>
    <row r="22" spans="2:6" ht="12.75">
      <c r="B22" s="790" t="s">
        <v>936</v>
      </c>
      <c r="C22" s="791"/>
      <c r="D22" s="792"/>
      <c r="E22" s="35">
        <v>10</v>
      </c>
      <c r="F22" t="s">
        <v>937</v>
      </c>
    </row>
    <row r="23" spans="2:5" ht="12.75">
      <c r="B23" s="795"/>
      <c r="C23" s="33"/>
      <c r="D23" s="33"/>
      <c r="E23" s="33"/>
    </row>
    <row r="24" spans="2:5" ht="12.75">
      <c r="B24" s="795"/>
      <c r="C24" s="33"/>
      <c r="D24" s="33"/>
      <c r="E24" s="33"/>
    </row>
    <row r="25" ht="12.75">
      <c r="C25" t="s">
        <v>925</v>
      </c>
    </row>
    <row r="26" spans="2:15" ht="12.75">
      <c r="B26" s="782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780"/>
    </row>
    <row r="27" spans="2:15" ht="12.75">
      <c r="B27" s="788" t="s">
        <v>206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784"/>
    </row>
    <row r="28" spans="2:15" ht="12.75">
      <c r="B28" s="783" t="s">
        <v>921</v>
      </c>
      <c r="C28" s="33" t="s">
        <v>924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784"/>
    </row>
    <row r="29" spans="2:15" ht="12.75">
      <c r="B29" s="783" t="s">
        <v>922</v>
      </c>
      <c r="C29" s="33" t="s">
        <v>926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784"/>
    </row>
    <row r="30" spans="2:15" ht="12.75">
      <c r="B30" s="783" t="s">
        <v>923</v>
      </c>
      <c r="C30" s="33" t="s">
        <v>927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784"/>
    </row>
    <row r="31" spans="2:15" ht="12.75">
      <c r="B31" s="783"/>
      <c r="C31" s="33"/>
      <c r="D31" s="785" t="s">
        <v>928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784"/>
    </row>
    <row r="32" spans="2:15" ht="12.75">
      <c r="B32" s="783"/>
      <c r="C32" s="33" t="s">
        <v>929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784"/>
    </row>
    <row r="33" spans="2:15" ht="12.75">
      <c r="B33" s="783"/>
      <c r="C33" s="33"/>
      <c r="D33" s="785" t="s">
        <v>930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784"/>
    </row>
    <row r="34" spans="2:15" ht="12.75">
      <c r="B34" s="783"/>
      <c r="C34" s="33"/>
      <c r="D34" s="785" t="s">
        <v>931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784"/>
    </row>
    <row r="35" spans="2:15" ht="12.75">
      <c r="B35" s="786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787"/>
    </row>
    <row r="38" spans="2:15" ht="12.75">
      <c r="B38" s="782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780"/>
    </row>
    <row r="39" spans="2:15" ht="12.75">
      <c r="B39" s="788" t="s">
        <v>203</v>
      </c>
      <c r="C39" s="796"/>
      <c r="D39" s="796"/>
      <c r="E39" s="796"/>
      <c r="F39" s="796"/>
      <c r="G39" s="796"/>
      <c r="H39" s="33"/>
      <c r="I39" s="33"/>
      <c r="J39" s="33"/>
      <c r="K39" s="33"/>
      <c r="L39" s="33"/>
      <c r="M39" s="33"/>
      <c r="N39" s="33"/>
      <c r="O39" s="784"/>
    </row>
    <row r="40" spans="2:15" ht="12.75">
      <c r="B40" s="783" t="s">
        <v>921</v>
      </c>
      <c r="C40" s="796" t="s">
        <v>932</v>
      </c>
      <c r="D40" s="796"/>
      <c r="E40" s="796"/>
      <c r="F40" s="796"/>
      <c r="G40" s="796"/>
      <c r="H40" s="33"/>
      <c r="I40" s="33"/>
      <c r="J40" s="33"/>
      <c r="K40" s="33"/>
      <c r="L40" s="33"/>
      <c r="M40" s="33"/>
      <c r="N40" s="33"/>
      <c r="O40" s="784"/>
    </row>
    <row r="41" spans="2:15" ht="12.75">
      <c r="B41" s="783" t="s">
        <v>922</v>
      </c>
      <c r="C41" s="796" t="s">
        <v>940</v>
      </c>
      <c r="D41" s="796"/>
      <c r="E41" s="796"/>
      <c r="F41" s="796"/>
      <c r="G41" s="796"/>
      <c r="H41" s="33"/>
      <c r="I41" s="33"/>
      <c r="J41" s="33"/>
      <c r="K41" s="33"/>
      <c r="L41" s="33"/>
      <c r="M41" s="33"/>
      <c r="N41" s="33"/>
      <c r="O41" s="784"/>
    </row>
    <row r="42" spans="2:15" ht="12.75">
      <c r="B42" s="783"/>
      <c r="C42" s="796"/>
      <c r="D42" s="796"/>
      <c r="E42" s="796"/>
      <c r="F42" s="796"/>
      <c r="G42" s="796"/>
      <c r="H42" s="33"/>
      <c r="I42" s="33"/>
      <c r="J42" s="33"/>
      <c r="K42" s="33"/>
      <c r="L42" s="33"/>
      <c r="M42" s="33"/>
      <c r="N42" s="33"/>
      <c r="O42" s="784"/>
    </row>
    <row r="43" spans="2:15" ht="12.75">
      <c r="B43" s="786"/>
      <c r="C43" s="798"/>
      <c r="D43" s="799"/>
      <c r="E43" s="798"/>
      <c r="F43" s="798"/>
      <c r="G43" s="798"/>
      <c r="H43" s="315"/>
      <c r="I43" s="315"/>
      <c r="J43" s="315"/>
      <c r="K43" s="315"/>
      <c r="L43" s="315"/>
      <c r="M43" s="315"/>
      <c r="N43" s="315"/>
      <c r="O43" s="787"/>
    </row>
    <row r="44" spans="3:7" ht="12.75">
      <c r="C44" s="797"/>
      <c r="D44" s="797"/>
      <c r="E44" s="797"/>
      <c r="F44" s="797"/>
      <c r="G44" s="797"/>
    </row>
    <row r="45" spans="3:7" ht="12.75">
      <c r="C45" s="797"/>
      <c r="D45" s="797"/>
      <c r="E45" s="797"/>
      <c r="F45" s="797"/>
      <c r="G45" s="797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3:G41"/>
  <sheetViews>
    <sheetView showGridLines="0" zoomScale="70" zoomScaleNormal="70" workbookViewId="0" topLeftCell="A1">
      <selection activeCell="B3" sqref="B3"/>
    </sheetView>
  </sheetViews>
  <sheetFormatPr defaultColWidth="9.140625" defaultRowHeight="12.75"/>
  <cols>
    <col min="2" max="2" width="25.7109375" style="0" bestFit="1" customWidth="1"/>
    <col min="3" max="3" width="10.57421875" style="0" bestFit="1" customWidth="1"/>
    <col min="4" max="4" width="12.8515625" style="0" customWidth="1"/>
    <col min="5" max="5" width="12.7109375" style="0" customWidth="1"/>
    <col min="6" max="6" width="15.57421875" style="0" customWidth="1"/>
    <col min="7" max="7" width="13.140625" style="0" customWidth="1"/>
  </cols>
  <sheetData>
    <row r="3" ht="12.75">
      <c r="E3" t="s">
        <v>918</v>
      </c>
    </row>
    <row r="4" ht="13.5" thickBot="1"/>
    <row r="5" spans="3:7" ht="26.25" thickBot="1">
      <c r="C5" s="248"/>
      <c r="D5" s="249" t="s">
        <v>194</v>
      </c>
      <c r="E5" s="249" t="s">
        <v>196</v>
      </c>
      <c r="F5" s="249" t="s">
        <v>195</v>
      </c>
      <c r="G5" s="249" t="s">
        <v>197</v>
      </c>
    </row>
    <row r="6" spans="3:7" ht="13.5" thickBot="1">
      <c r="C6" s="250"/>
      <c r="D6" s="251"/>
      <c r="E6" s="251"/>
      <c r="F6" s="251"/>
      <c r="G6" s="251"/>
    </row>
    <row r="7" spans="3:7" ht="13.5" thickBot="1">
      <c r="C7" s="250"/>
      <c r="D7" s="252"/>
      <c r="E7" s="252"/>
      <c r="F7" s="252"/>
      <c r="G7" s="252"/>
    </row>
    <row r="8" spans="3:7" ht="13.5" thickBot="1">
      <c r="C8" s="250" t="s">
        <v>199</v>
      </c>
      <c r="D8" s="252">
        <v>0.55</v>
      </c>
      <c r="E8" s="252">
        <v>0.3</v>
      </c>
      <c r="F8" s="252">
        <v>0.6</v>
      </c>
      <c r="G8" s="252">
        <v>0.4</v>
      </c>
    </row>
    <row r="9" spans="3:7" ht="13.5" thickBot="1">
      <c r="C9" s="250" t="s">
        <v>200</v>
      </c>
      <c r="D9" s="252">
        <v>0.05</v>
      </c>
      <c r="E9" s="252">
        <v>0.5</v>
      </c>
      <c r="F9" s="252">
        <v>0.1</v>
      </c>
      <c r="G9" s="252">
        <v>0.45</v>
      </c>
    </row>
    <row r="10" spans="3:7" ht="13.5" thickBot="1">
      <c r="C10" s="250" t="s">
        <v>201</v>
      </c>
      <c r="D10" s="252">
        <v>0.4</v>
      </c>
      <c r="E10" s="252">
        <v>0.2</v>
      </c>
      <c r="F10" s="252">
        <v>0.3</v>
      </c>
      <c r="G10" s="252">
        <v>0.15</v>
      </c>
    </row>
    <row r="11" spans="4:5" ht="12.75">
      <c r="D11" s="350"/>
      <c r="E11" s="350"/>
    </row>
    <row r="14" ht="13.5" thickBot="1"/>
    <row r="15" spans="2:6" ht="12.75">
      <c r="B15" s="448"/>
      <c r="C15" s="449"/>
      <c r="D15" s="449"/>
      <c r="E15" s="449"/>
      <c r="F15" s="450"/>
    </row>
    <row r="16" spans="2:6" ht="12.75">
      <c r="B16" s="759" t="s">
        <v>206</v>
      </c>
      <c r="C16" s="760"/>
      <c r="D16" s="760"/>
      <c r="E16" s="760"/>
      <c r="F16" s="761"/>
    </row>
    <row r="17" spans="2:6" ht="12.75">
      <c r="B17" s="456"/>
      <c r="C17" s="457"/>
      <c r="D17" s="675" t="s">
        <v>204</v>
      </c>
      <c r="E17" s="675" t="s">
        <v>205</v>
      </c>
      <c r="F17" s="678" t="s">
        <v>911</v>
      </c>
    </row>
    <row r="18" spans="2:6" ht="12.75">
      <c r="B18" s="674"/>
      <c r="C18" s="660" t="s">
        <v>913</v>
      </c>
      <c r="D18" s="680">
        <v>117</v>
      </c>
      <c r="E18" s="680">
        <v>73</v>
      </c>
      <c r="F18" s="681">
        <v>24</v>
      </c>
    </row>
    <row r="19" spans="2:6" ht="12.75">
      <c r="B19" s="447" t="s">
        <v>198</v>
      </c>
      <c r="C19" s="33" t="s">
        <v>915</v>
      </c>
      <c r="D19" s="676">
        <v>155</v>
      </c>
      <c r="E19" s="676">
        <v>188</v>
      </c>
      <c r="F19" s="679">
        <v>275</v>
      </c>
    </row>
    <row r="20" spans="2:6" ht="12.75">
      <c r="B20" s="452" t="s">
        <v>753</v>
      </c>
      <c r="C20" s="315"/>
      <c r="D20" s="677">
        <f>30/D18</f>
        <v>0.2564102564102564</v>
      </c>
      <c r="E20" s="677">
        <f>18/E18</f>
        <v>0.2465753424657534</v>
      </c>
      <c r="F20" s="758">
        <f>6/F18</f>
        <v>0.25</v>
      </c>
    </row>
    <row r="21" spans="2:6" ht="12.75">
      <c r="B21" s="447"/>
      <c r="C21" s="33"/>
      <c r="D21" s="764"/>
      <c r="E21" s="746"/>
      <c r="F21" s="747"/>
    </row>
    <row r="22" spans="2:6" ht="12.75">
      <c r="B22" s="454" t="s">
        <v>612</v>
      </c>
      <c r="C22" s="754"/>
      <c r="D22" s="765"/>
      <c r="E22" s="404"/>
      <c r="F22" s="403"/>
    </row>
    <row r="23" spans="2:6" ht="12.75">
      <c r="B23" s="454" t="s">
        <v>613</v>
      </c>
      <c r="C23" s="754">
        <v>15</v>
      </c>
      <c r="D23" s="766"/>
      <c r="E23" s="748"/>
      <c r="F23" s="749"/>
    </row>
    <row r="24" spans="2:6" ht="12.75">
      <c r="B24" s="454"/>
      <c r="C24" s="754"/>
      <c r="D24" s="767"/>
      <c r="E24" s="748"/>
      <c r="F24" s="749"/>
    </row>
    <row r="25" spans="2:6" ht="12.75">
      <c r="B25" s="455"/>
      <c r="C25" s="754"/>
      <c r="D25" s="766"/>
      <c r="E25" s="748"/>
      <c r="F25" s="749"/>
    </row>
    <row r="26" spans="2:6" ht="12.75">
      <c r="B26" s="455"/>
      <c r="C26" s="755"/>
      <c r="D26" s="766"/>
      <c r="E26" s="748"/>
      <c r="F26" s="749"/>
    </row>
    <row r="27" spans="2:6" ht="12.75">
      <c r="B27" s="454"/>
      <c r="C27" s="755"/>
      <c r="D27" s="766"/>
      <c r="E27" s="748"/>
      <c r="F27" s="749"/>
    </row>
    <row r="28" spans="2:6" ht="13.5" thickBot="1">
      <c r="B28" s="454"/>
      <c r="C28" s="754"/>
      <c r="D28" s="768"/>
      <c r="E28" s="748"/>
      <c r="F28" s="749"/>
    </row>
    <row r="29" spans="2:6" ht="12.75">
      <c r="B29" s="750"/>
      <c r="C29" s="751"/>
      <c r="D29" s="752"/>
      <c r="E29" s="752"/>
      <c r="F29" s="753"/>
    </row>
    <row r="30" spans="2:6" ht="12.75">
      <c r="B30" s="759" t="s">
        <v>203</v>
      </c>
      <c r="C30" s="760"/>
      <c r="D30" s="760"/>
      <c r="E30" s="760"/>
      <c r="F30" s="761"/>
    </row>
    <row r="31" spans="2:6" ht="12.75">
      <c r="B31" s="456"/>
      <c r="C31" s="326"/>
      <c r="D31" s="457" t="s">
        <v>204</v>
      </c>
      <c r="E31" s="457" t="s">
        <v>205</v>
      </c>
      <c r="F31" s="458"/>
    </row>
    <row r="32" spans="2:6" ht="12.75">
      <c r="B32" s="674"/>
      <c r="C32" s="660" t="s">
        <v>913</v>
      </c>
      <c r="D32" s="680">
        <v>190</v>
      </c>
      <c r="E32" s="680">
        <v>52</v>
      </c>
      <c r="F32" s="757"/>
    </row>
    <row r="33" spans="2:6" ht="12.75">
      <c r="B33" s="447" t="s">
        <v>198</v>
      </c>
      <c r="C33" s="33" t="s">
        <v>915</v>
      </c>
      <c r="D33" s="676">
        <v>30</v>
      </c>
      <c r="E33" s="676">
        <v>49</v>
      </c>
      <c r="F33" s="451"/>
    </row>
    <row r="34" spans="2:6" ht="12.75">
      <c r="B34" s="452" t="s">
        <v>753</v>
      </c>
      <c r="C34" s="315"/>
      <c r="D34" s="677">
        <f>45/D32</f>
        <v>0.23684210526315788</v>
      </c>
      <c r="E34" s="677">
        <f>13/E32</f>
        <v>0.25</v>
      </c>
      <c r="F34" s="453"/>
    </row>
    <row r="35" spans="2:6" ht="12.75">
      <c r="B35" s="447"/>
      <c r="C35" s="33"/>
      <c r="D35" s="764"/>
      <c r="E35" s="746"/>
      <c r="F35" s="747"/>
    </row>
    <row r="36" spans="2:6" ht="12.75">
      <c r="B36" s="454" t="s">
        <v>612</v>
      </c>
      <c r="C36" s="754"/>
      <c r="D36" s="765"/>
      <c r="E36" s="404"/>
      <c r="F36" s="403"/>
    </row>
    <row r="37" spans="2:6" ht="12.75">
      <c r="B37" s="454" t="s">
        <v>613</v>
      </c>
      <c r="C37" s="754">
        <v>10</v>
      </c>
      <c r="D37" s="766"/>
      <c r="E37" s="748"/>
      <c r="F37" s="749"/>
    </row>
    <row r="38" spans="2:6" ht="12.75">
      <c r="B38" s="454"/>
      <c r="C38" s="406"/>
      <c r="D38" s="767"/>
      <c r="E38" s="748"/>
      <c r="F38" s="749"/>
    </row>
    <row r="39" spans="2:6" ht="12.75">
      <c r="B39" s="455"/>
      <c r="C39" s="754"/>
      <c r="D39" s="766"/>
      <c r="E39" s="748"/>
      <c r="F39" s="749"/>
    </row>
    <row r="40" spans="2:6" ht="12.75">
      <c r="B40" s="455"/>
      <c r="C40" s="755"/>
      <c r="D40" s="766"/>
      <c r="E40" s="748"/>
      <c r="F40" s="749"/>
    </row>
    <row r="41" spans="2:6" ht="13.5" thickBot="1">
      <c r="B41" s="459"/>
      <c r="C41" s="756"/>
      <c r="D41" s="768"/>
      <c r="E41" s="762"/>
      <c r="F41" s="763"/>
    </row>
  </sheetData>
  <printOptions/>
  <pageMargins left="0.75" right="0.75" top="1" bottom="1" header="0.5" footer="0.5"/>
  <pageSetup horizontalDpi="600" verticalDpi="600" orientation="portrait" scale="71" r:id="rId2"/>
  <colBreaks count="1" manualBreakCount="1">
    <brk id="21" min="2" max="4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42"/>
  </sheetPr>
  <dimension ref="A1:II221"/>
  <sheetViews>
    <sheetView showGridLines="0" zoomScale="60" zoomScaleNormal="60" zoomScaleSheetLayoutView="7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6" sqref="C6"/>
    </sheetView>
  </sheetViews>
  <sheetFormatPr defaultColWidth="9.140625" defaultRowHeight="12.75"/>
  <cols>
    <col min="1" max="2" width="9.140625" style="4" customWidth="1"/>
    <col min="3" max="3" width="24.8515625" style="4" customWidth="1"/>
    <col min="4" max="4" width="12.7109375" style="4" customWidth="1"/>
    <col min="5" max="5" width="13.57421875" style="4" customWidth="1"/>
    <col min="6" max="6" width="10.57421875" style="4" customWidth="1"/>
    <col min="7" max="7" width="9.140625" style="4" customWidth="1"/>
    <col min="8" max="8" width="14.140625" style="4" customWidth="1"/>
    <col min="9" max="9" width="12.7109375" style="4" customWidth="1"/>
    <col min="10" max="10" width="13.28125" style="4" customWidth="1"/>
    <col min="11" max="21" width="9.140625" style="4" customWidth="1"/>
    <col min="22" max="22" width="26.140625" style="4" customWidth="1"/>
    <col min="23" max="23" width="24.421875" style="4" customWidth="1"/>
    <col min="24" max="39" width="9.140625" style="4" customWidth="1"/>
    <col min="40" max="40" width="9.57421875" style="4" customWidth="1"/>
    <col min="41" max="41" width="23.8515625" style="4" customWidth="1"/>
    <col min="42" max="43" width="17.8515625" style="5" customWidth="1"/>
    <col min="44" max="44" width="2.28125" style="5" customWidth="1"/>
    <col min="45" max="45" width="14.8515625" style="0" customWidth="1"/>
    <col min="46" max="46" width="13.57421875" style="0" customWidth="1"/>
    <col min="47" max="48" width="14.00390625" style="0" customWidth="1"/>
    <col min="49" max="49" width="17.57421875" style="0" customWidth="1"/>
  </cols>
  <sheetData>
    <row r="1" spans="1:44" ht="39" customHeight="1" thickBot="1">
      <c r="A1" s="408"/>
      <c r="B1" s="800" t="s">
        <v>427</v>
      </c>
      <c r="C1" s="800"/>
      <c r="D1" s="409"/>
      <c r="E1" s="409"/>
      <c r="F1" s="409"/>
      <c r="G1" s="409"/>
      <c r="H1" s="409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807"/>
      <c r="AN1" s="807"/>
      <c r="AO1" s="808"/>
      <c r="AP1" s="320"/>
      <c r="AQ1" s="320"/>
      <c r="AR1" s="320"/>
    </row>
    <row r="2" spans="1:44" ht="23.25" customHeight="1">
      <c r="A2" s="323"/>
      <c r="B2" s="323"/>
      <c r="C2" s="323" t="s">
        <v>919</v>
      </c>
      <c r="D2" s="32"/>
      <c r="E2" s="32"/>
      <c r="F2" s="32"/>
      <c r="G2" s="32"/>
      <c r="H2" s="32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410"/>
      <c r="AP2" s="320"/>
      <c r="AQ2" s="320"/>
      <c r="AR2" s="320"/>
    </row>
    <row r="3" spans="1:44" ht="23.25" customHeight="1" thickBot="1">
      <c r="A3" s="323"/>
      <c r="B3" s="323"/>
      <c r="C3" s="323"/>
      <c r="D3" s="32"/>
      <c r="E3" s="32"/>
      <c r="F3" s="32"/>
      <c r="G3" s="32"/>
      <c r="H3" s="32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410"/>
      <c r="AP3" s="321"/>
      <c r="AQ3" s="320"/>
      <c r="AR3" s="320"/>
    </row>
    <row r="4" spans="1:46" ht="23.25" customHeight="1">
      <c r="A4" s="351"/>
      <c r="B4" s="351"/>
      <c r="C4" s="801" t="s">
        <v>285</v>
      </c>
      <c r="D4" s="802"/>
      <c r="E4" s="802"/>
      <c r="F4" s="802"/>
      <c r="G4" s="802"/>
      <c r="H4" s="803"/>
      <c r="I4" s="801" t="s">
        <v>286</v>
      </c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3"/>
      <c r="U4" s="801" t="s">
        <v>287</v>
      </c>
      <c r="V4" s="802"/>
      <c r="W4" s="802"/>
      <c r="X4" s="802"/>
      <c r="Y4" s="802"/>
      <c r="Z4" s="803"/>
      <c r="AA4" s="801" t="s">
        <v>290</v>
      </c>
      <c r="AB4" s="802"/>
      <c r="AC4" s="802"/>
      <c r="AD4" s="803"/>
      <c r="AE4" s="804" t="s">
        <v>288</v>
      </c>
      <c r="AF4" s="805"/>
      <c r="AG4" s="805"/>
      <c r="AH4" s="805"/>
      <c r="AI4" s="805"/>
      <c r="AJ4" s="805"/>
      <c r="AK4" s="806"/>
      <c r="AL4" s="804" t="s">
        <v>289</v>
      </c>
      <c r="AM4" s="805"/>
      <c r="AN4" s="806"/>
      <c r="AO4" s="422"/>
      <c r="AP4" s="321"/>
      <c r="AQ4" s="321"/>
      <c r="AR4" s="321"/>
      <c r="AS4" s="769" t="s">
        <v>751</v>
      </c>
      <c r="AT4" s="770">
        <f>Summary!C23</f>
        <v>15</v>
      </c>
    </row>
    <row r="5" spans="1:46" ht="23.25" customHeight="1" thickBot="1">
      <c r="A5" s="417"/>
      <c r="B5" s="417"/>
      <c r="C5" s="564"/>
      <c r="D5" s="565"/>
      <c r="E5" s="565"/>
      <c r="F5" s="565"/>
      <c r="G5" s="565"/>
      <c r="H5" s="566"/>
      <c r="I5" s="564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6"/>
      <c r="U5" s="564"/>
      <c r="V5" s="565"/>
      <c r="W5" s="565"/>
      <c r="X5" s="565"/>
      <c r="Y5" s="565"/>
      <c r="Z5" s="566"/>
      <c r="AA5" s="564"/>
      <c r="AB5" s="565"/>
      <c r="AC5" s="565"/>
      <c r="AD5" s="566"/>
      <c r="AE5" s="568"/>
      <c r="AF5" s="164"/>
      <c r="AG5" s="164"/>
      <c r="AH5" s="164"/>
      <c r="AI5" s="164"/>
      <c r="AJ5" s="164"/>
      <c r="AK5" s="567"/>
      <c r="AL5" s="569"/>
      <c r="AM5" s="164"/>
      <c r="AN5" s="567"/>
      <c r="AO5" s="567"/>
      <c r="AP5" s="321"/>
      <c r="AQ5" s="321"/>
      <c r="AR5" s="321"/>
      <c r="AS5" s="406"/>
      <c r="AT5" s="407"/>
    </row>
    <row r="6" spans="1:50" s="2" customFormat="1" ht="172.5" customHeight="1" thickBot="1">
      <c r="A6" s="412" t="s">
        <v>914</v>
      </c>
      <c r="B6" s="413" t="s">
        <v>282</v>
      </c>
      <c r="C6" s="558" t="s">
        <v>283</v>
      </c>
      <c r="D6" s="559" t="s">
        <v>375</v>
      </c>
      <c r="E6" s="559" t="s">
        <v>393</v>
      </c>
      <c r="F6" s="559" t="s">
        <v>389</v>
      </c>
      <c r="G6" s="560" t="s">
        <v>391</v>
      </c>
      <c r="H6" s="561" t="s">
        <v>294</v>
      </c>
      <c r="I6" s="558" t="s">
        <v>291</v>
      </c>
      <c r="J6" s="559" t="s">
        <v>372</v>
      </c>
      <c r="K6" s="559" t="s">
        <v>394</v>
      </c>
      <c r="L6" s="559" t="s">
        <v>292</v>
      </c>
      <c r="M6" s="559" t="s">
        <v>293</v>
      </c>
      <c r="N6" s="562" t="s">
        <v>752</v>
      </c>
      <c r="O6" s="559" t="s">
        <v>378</v>
      </c>
      <c r="P6" s="560" t="s">
        <v>371</v>
      </c>
      <c r="Q6" s="560" t="s">
        <v>380</v>
      </c>
      <c r="R6" s="560" t="s">
        <v>370</v>
      </c>
      <c r="S6" s="560" t="s">
        <v>390</v>
      </c>
      <c r="T6" s="561" t="s">
        <v>381</v>
      </c>
      <c r="U6" s="558" t="s">
        <v>382</v>
      </c>
      <c r="V6" s="559" t="s">
        <v>295</v>
      </c>
      <c r="W6" s="559" t="s">
        <v>383</v>
      </c>
      <c r="X6" s="560" t="s">
        <v>300</v>
      </c>
      <c r="Y6" s="560" t="s">
        <v>365</v>
      </c>
      <c r="Z6" s="561" t="s">
        <v>384</v>
      </c>
      <c r="AA6" s="563" t="s">
        <v>385</v>
      </c>
      <c r="AB6" s="560" t="s">
        <v>386</v>
      </c>
      <c r="AC6" s="560" t="s">
        <v>387</v>
      </c>
      <c r="AD6" s="561" t="s">
        <v>388</v>
      </c>
      <c r="AE6" s="558" t="s">
        <v>368</v>
      </c>
      <c r="AF6" s="559" t="s">
        <v>367</v>
      </c>
      <c r="AG6" s="559" t="s">
        <v>379</v>
      </c>
      <c r="AH6" s="559" t="s">
        <v>296</v>
      </c>
      <c r="AI6" s="559" t="s">
        <v>366</v>
      </c>
      <c r="AJ6" s="559" t="s">
        <v>376</v>
      </c>
      <c r="AK6" s="561" t="s">
        <v>377</v>
      </c>
      <c r="AL6" s="558" t="s">
        <v>298</v>
      </c>
      <c r="AM6" s="559" t="s">
        <v>299</v>
      </c>
      <c r="AN6" s="561" t="s">
        <v>297</v>
      </c>
      <c r="AO6" s="325" t="s">
        <v>284</v>
      </c>
      <c r="AP6" s="774" t="s">
        <v>747</v>
      </c>
      <c r="AQ6" s="772" t="s">
        <v>748</v>
      </c>
      <c r="AR6" s="428"/>
      <c r="AS6" s="772" t="s">
        <v>749</v>
      </c>
      <c r="AT6" s="772" t="s">
        <v>750</v>
      </c>
      <c r="AU6" s="773" t="s">
        <v>912</v>
      </c>
      <c r="AV6" s="772" t="s">
        <v>941</v>
      </c>
      <c r="AW6" s="776" t="s">
        <v>905</v>
      </c>
      <c r="AX6" s="322"/>
    </row>
    <row r="7" spans="1:49" s="123" customFormat="1" ht="27">
      <c r="A7" s="542">
        <v>1</v>
      </c>
      <c r="B7" s="405">
        <v>230</v>
      </c>
      <c r="C7" s="54" t="s">
        <v>705</v>
      </c>
      <c r="D7" s="168">
        <v>39499</v>
      </c>
      <c r="E7" s="104" t="s">
        <v>820</v>
      </c>
      <c r="F7" s="104" t="s">
        <v>432</v>
      </c>
      <c r="G7" s="55" t="s">
        <v>73</v>
      </c>
      <c r="H7" s="108">
        <v>1</v>
      </c>
      <c r="I7" s="107" t="s">
        <v>74</v>
      </c>
      <c r="J7" s="60">
        <v>2</v>
      </c>
      <c r="K7" s="472">
        <v>2.1</v>
      </c>
      <c r="L7" s="60" t="s">
        <v>75</v>
      </c>
      <c r="M7" s="60">
        <v>2048</v>
      </c>
      <c r="N7" s="43">
        <v>2</v>
      </c>
      <c r="O7" s="60">
        <v>1</v>
      </c>
      <c r="P7" s="56">
        <v>250</v>
      </c>
      <c r="Q7" s="56" t="s">
        <v>67</v>
      </c>
      <c r="R7" s="226" t="s">
        <v>68</v>
      </c>
      <c r="S7" s="56" t="s">
        <v>438</v>
      </c>
      <c r="T7" s="108"/>
      <c r="U7" s="107">
        <v>0</v>
      </c>
      <c r="V7" s="106" t="s">
        <v>68</v>
      </c>
      <c r="W7" s="60">
        <v>0</v>
      </c>
      <c r="X7" s="56" t="s">
        <v>76</v>
      </c>
      <c r="Y7" s="56" t="s">
        <v>77</v>
      </c>
      <c r="Z7" s="108" t="s">
        <v>398</v>
      </c>
      <c r="AA7" s="490">
        <v>60</v>
      </c>
      <c r="AB7" s="520">
        <v>0.86</v>
      </c>
      <c r="AC7" s="521" t="s">
        <v>438</v>
      </c>
      <c r="AD7" s="108" t="s">
        <v>441</v>
      </c>
      <c r="AE7" s="107" t="s">
        <v>438</v>
      </c>
      <c r="AF7" s="60" t="s">
        <v>438</v>
      </c>
      <c r="AG7" s="60" t="s">
        <v>441</v>
      </c>
      <c r="AH7" s="60" t="s">
        <v>438</v>
      </c>
      <c r="AI7" s="106" t="s">
        <v>68</v>
      </c>
      <c r="AJ7" s="60">
        <v>1000</v>
      </c>
      <c r="AK7" s="108">
        <v>100</v>
      </c>
      <c r="AL7" s="107">
        <v>1.2</v>
      </c>
      <c r="AM7" s="60">
        <v>2</v>
      </c>
      <c r="AN7" s="108">
        <v>14.8</v>
      </c>
      <c r="AO7" s="244" t="s">
        <v>78</v>
      </c>
      <c r="AP7" s="429">
        <f>(8760/1000)*(Summary!$D$10*$AN7+Summary!$D$9*$AM7+Summary!$D$8*$AL7)</f>
        <v>58.5168</v>
      </c>
      <c r="AQ7" s="430">
        <f>AP7-(SUM(AT7))</f>
        <v>58.5168</v>
      </c>
      <c r="AR7" s="438"/>
      <c r="AS7" s="66" t="str">
        <f aca="true" t="shared" si="0" ref="AS7:AS70">IF($N7&gt;=4,"Y","N")</f>
        <v>N</v>
      </c>
      <c r="AT7" s="38">
        <f aca="true" t="shared" si="1" ref="AT7:AT70">IF(AS7="Y",($AT$4),0)</f>
        <v>0</v>
      </c>
      <c r="AU7" s="432" t="s">
        <v>0</v>
      </c>
      <c r="AV7" s="824"/>
      <c r="AW7" s="777">
        <f>Summary!$D$19</f>
        <v>155</v>
      </c>
    </row>
    <row r="8" spans="1:243" s="5" customFormat="1" ht="12.75">
      <c r="A8" s="542">
        <v>2</v>
      </c>
      <c r="B8" s="405">
        <v>323</v>
      </c>
      <c r="C8" s="40" t="s">
        <v>700</v>
      </c>
      <c r="D8" s="71">
        <v>39524</v>
      </c>
      <c r="E8" s="37" t="s">
        <v>621</v>
      </c>
      <c r="F8" s="37" t="s">
        <v>432</v>
      </c>
      <c r="G8" s="38"/>
      <c r="H8" s="69">
        <v>1</v>
      </c>
      <c r="I8" s="50" t="s">
        <v>821</v>
      </c>
      <c r="J8" s="62">
        <v>2</v>
      </c>
      <c r="K8" s="473">
        <v>2</v>
      </c>
      <c r="L8" s="39" t="s">
        <v>822</v>
      </c>
      <c r="M8" s="39">
        <v>2048</v>
      </c>
      <c r="N8" s="43">
        <v>2</v>
      </c>
      <c r="O8" s="62">
        <v>1</v>
      </c>
      <c r="P8" s="38"/>
      <c r="Q8" s="38"/>
      <c r="R8" s="66"/>
      <c r="S8" s="38"/>
      <c r="T8" s="52" t="s">
        <v>441</v>
      </c>
      <c r="U8" s="36">
        <v>0</v>
      </c>
      <c r="V8" s="39" t="s">
        <v>2</v>
      </c>
      <c r="W8" s="62">
        <v>64</v>
      </c>
      <c r="X8" s="38"/>
      <c r="Y8" s="75"/>
      <c r="Z8" s="52" t="s">
        <v>398</v>
      </c>
      <c r="AA8" s="493"/>
      <c r="AB8" s="494"/>
      <c r="AC8" s="488"/>
      <c r="AD8" s="57" t="s">
        <v>441</v>
      </c>
      <c r="AE8" s="50" t="s">
        <v>441</v>
      </c>
      <c r="AF8" s="39" t="s">
        <v>438</v>
      </c>
      <c r="AG8" s="39" t="s">
        <v>441</v>
      </c>
      <c r="AH8" s="39" t="s">
        <v>441</v>
      </c>
      <c r="AI8" s="39" t="s">
        <v>441</v>
      </c>
      <c r="AJ8" s="39" t="s">
        <v>441</v>
      </c>
      <c r="AK8" s="57">
        <v>115</v>
      </c>
      <c r="AL8" s="50">
        <v>1.158</v>
      </c>
      <c r="AM8" s="39">
        <v>2.532</v>
      </c>
      <c r="AN8" s="203">
        <v>21.66</v>
      </c>
      <c r="AO8" s="53"/>
      <c r="AP8" s="429">
        <f>(8760/1000)*(Summary!$D$10*$AN8+Summary!$D$9*$AM8+Summary!$D$8*$AL8)</f>
        <v>82.5849</v>
      </c>
      <c r="AQ8" s="430">
        <f aca="true" t="shared" si="2" ref="AQ8:AQ71">AP8-(SUM(AT8))</f>
        <v>82.5849</v>
      </c>
      <c r="AR8" s="433"/>
      <c r="AS8" s="66" t="str">
        <f t="shared" si="0"/>
        <v>N</v>
      </c>
      <c r="AT8" s="38">
        <f t="shared" si="1"/>
        <v>0</v>
      </c>
      <c r="AU8" s="432" t="s">
        <v>0</v>
      </c>
      <c r="AV8" s="824"/>
      <c r="AW8" s="777">
        <f>Summary!$D$19</f>
        <v>155</v>
      </c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</row>
    <row r="9" spans="1:243" s="5" customFormat="1" ht="14.25">
      <c r="A9" s="542">
        <v>3</v>
      </c>
      <c r="B9" s="405">
        <v>322</v>
      </c>
      <c r="C9" s="40" t="s">
        <v>700</v>
      </c>
      <c r="D9" s="71">
        <v>39524</v>
      </c>
      <c r="E9" s="37" t="s">
        <v>621</v>
      </c>
      <c r="F9" s="37" t="s">
        <v>432</v>
      </c>
      <c r="G9" s="38"/>
      <c r="H9" s="69">
        <v>1</v>
      </c>
      <c r="I9" s="50" t="s">
        <v>821</v>
      </c>
      <c r="J9" s="62">
        <v>2</v>
      </c>
      <c r="K9" s="473">
        <v>1.83</v>
      </c>
      <c r="L9" s="39" t="s">
        <v>822</v>
      </c>
      <c r="M9" s="62">
        <v>1024</v>
      </c>
      <c r="N9" s="43">
        <v>1</v>
      </c>
      <c r="O9" s="62">
        <v>1</v>
      </c>
      <c r="P9" s="38"/>
      <c r="Q9" s="38"/>
      <c r="R9" s="66"/>
      <c r="S9" s="38"/>
      <c r="T9" s="52" t="s">
        <v>441</v>
      </c>
      <c r="U9" s="36">
        <v>0</v>
      </c>
      <c r="V9" s="39" t="s">
        <v>2</v>
      </c>
      <c r="W9" s="62">
        <v>64</v>
      </c>
      <c r="X9" s="38"/>
      <c r="Y9" s="75"/>
      <c r="Z9" s="52" t="s">
        <v>398</v>
      </c>
      <c r="AA9" s="493"/>
      <c r="AB9" s="494"/>
      <c r="AC9" s="488"/>
      <c r="AD9" s="57" t="s">
        <v>441</v>
      </c>
      <c r="AE9" s="50" t="s">
        <v>441</v>
      </c>
      <c r="AF9" s="39" t="s">
        <v>438</v>
      </c>
      <c r="AG9" s="39" t="s">
        <v>441</v>
      </c>
      <c r="AH9" s="39" t="s">
        <v>441</v>
      </c>
      <c r="AI9" s="39" t="s">
        <v>441</v>
      </c>
      <c r="AJ9" s="39" t="s">
        <v>441</v>
      </c>
      <c r="AK9" s="57">
        <v>230</v>
      </c>
      <c r="AL9" s="50">
        <v>1.332</v>
      </c>
      <c r="AM9" s="39">
        <v>2.688</v>
      </c>
      <c r="AN9" s="203">
        <v>22.19</v>
      </c>
      <c r="AO9" s="53"/>
      <c r="AP9" s="429">
        <f>(8760/1000)*(Summary!$D$10*$AN9+Summary!$D$9*$AM9+Summary!$D$8*$AL9)</f>
        <v>85.34868</v>
      </c>
      <c r="AQ9" s="430">
        <f t="shared" si="2"/>
        <v>85.34868</v>
      </c>
      <c r="AR9" s="442"/>
      <c r="AS9" s="66" t="str">
        <f t="shared" si="0"/>
        <v>N</v>
      </c>
      <c r="AT9" s="38">
        <f t="shared" si="1"/>
        <v>0</v>
      </c>
      <c r="AU9" s="432" t="s">
        <v>0</v>
      </c>
      <c r="AV9" s="825"/>
      <c r="AW9" s="777">
        <f>Summary!$D$19</f>
        <v>155</v>
      </c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</row>
    <row r="10" spans="1:49" s="5" customFormat="1" ht="12.75">
      <c r="A10" s="542">
        <v>4</v>
      </c>
      <c r="B10" s="405">
        <v>321</v>
      </c>
      <c r="C10" s="40" t="s">
        <v>700</v>
      </c>
      <c r="D10" s="71">
        <v>39524</v>
      </c>
      <c r="E10" s="37" t="s">
        <v>621</v>
      </c>
      <c r="F10" s="37" t="s">
        <v>432</v>
      </c>
      <c r="G10" s="38"/>
      <c r="H10" s="69">
        <v>1</v>
      </c>
      <c r="I10" s="50" t="s">
        <v>821</v>
      </c>
      <c r="J10" s="62">
        <v>2</v>
      </c>
      <c r="K10" s="473">
        <v>1.83</v>
      </c>
      <c r="L10" s="39" t="s">
        <v>822</v>
      </c>
      <c r="M10" s="62">
        <v>1024</v>
      </c>
      <c r="N10" s="43">
        <v>1</v>
      </c>
      <c r="O10" s="62">
        <v>1</v>
      </c>
      <c r="P10" s="38"/>
      <c r="Q10" s="38"/>
      <c r="R10" s="66"/>
      <c r="S10" s="38"/>
      <c r="T10" s="52" t="s">
        <v>441</v>
      </c>
      <c r="U10" s="36">
        <v>0</v>
      </c>
      <c r="V10" s="39" t="s">
        <v>2</v>
      </c>
      <c r="W10" s="62">
        <v>64</v>
      </c>
      <c r="X10" s="38"/>
      <c r="Y10" s="75"/>
      <c r="Z10" s="52" t="s">
        <v>398</v>
      </c>
      <c r="AA10" s="493"/>
      <c r="AB10" s="494"/>
      <c r="AC10" s="488"/>
      <c r="AD10" s="57" t="s">
        <v>441</v>
      </c>
      <c r="AE10" s="50" t="s">
        <v>441</v>
      </c>
      <c r="AF10" s="39" t="s">
        <v>438</v>
      </c>
      <c r="AG10" s="39" t="s">
        <v>441</v>
      </c>
      <c r="AH10" s="39" t="s">
        <v>441</v>
      </c>
      <c r="AI10" s="39" t="s">
        <v>441</v>
      </c>
      <c r="AJ10" s="39" t="s">
        <v>441</v>
      </c>
      <c r="AK10" s="57">
        <v>115</v>
      </c>
      <c r="AL10" s="50">
        <v>1.194</v>
      </c>
      <c r="AM10" s="39">
        <v>2.514</v>
      </c>
      <c r="AN10" s="203">
        <v>22.42</v>
      </c>
      <c r="AO10" s="53"/>
      <c r="AP10" s="429">
        <f>(8760/1000)*(Summary!$D$10*$AN10+Summary!$D$9*$AM10+Summary!$D$8*$AL10)</f>
        <v>85.41350400000002</v>
      </c>
      <c r="AQ10" s="430">
        <f t="shared" si="2"/>
        <v>85.41350400000002</v>
      </c>
      <c r="AR10" s="431"/>
      <c r="AS10" s="66" t="str">
        <f t="shared" si="0"/>
        <v>N</v>
      </c>
      <c r="AT10" s="38">
        <f t="shared" si="1"/>
        <v>0</v>
      </c>
      <c r="AU10" s="432" t="s">
        <v>0</v>
      </c>
      <c r="AV10" s="826"/>
      <c r="AW10" s="777">
        <f>Summary!$D$19</f>
        <v>155</v>
      </c>
    </row>
    <row r="11" spans="1:243" s="102" customFormat="1" ht="14.25">
      <c r="A11" s="542">
        <v>5</v>
      </c>
      <c r="B11" s="405">
        <v>324</v>
      </c>
      <c r="C11" s="40" t="s">
        <v>700</v>
      </c>
      <c r="D11" s="71">
        <v>39524</v>
      </c>
      <c r="E11" s="37" t="s">
        <v>621</v>
      </c>
      <c r="F11" s="37" t="s">
        <v>432</v>
      </c>
      <c r="G11" s="38"/>
      <c r="H11" s="69">
        <v>1</v>
      </c>
      <c r="I11" s="50" t="s">
        <v>821</v>
      </c>
      <c r="J11" s="62">
        <v>2</v>
      </c>
      <c r="K11" s="473">
        <v>2</v>
      </c>
      <c r="L11" s="39" t="s">
        <v>822</v>
      </c>
      <c r="M11" s="39">
        <v>2048</v>
      </c>
      <c r="N11" s="43">
        <v>2</v>
      </c>
      <c r="O11" s="62">
        <v>1</v>
      </c>
      <c r="P11" s="38"/>
      <c r="Q11" s="38"/>
      <c r="R11" s="66"/>
      <c r="S11" s="38"/>
      <c r="T11" s="52" t="s">
        <v>441</v>
      </c>
      <c r="U11" s="36">
        <v>0</v>
      </c>
      <c r="V11" s="39" t="s">
        <v>2</v>
      </c>
      <c r="W11" s="62">
        <v>64</v>
      </c>
      <c r="X11" s="38"/>
      <c r="Y11" s="75"/>
      <c r="Z11" s="52" t="s">
        <v>398</v>
      </c>
      <c r="AA11" s="493"/>
      <c r="AB11" s="494"/>
      <c r="AC11" s="488"/>
      <c r="AD11" s="57" t="s">
        <v>441</v>
      </c>
      <c r="AE11" s="50" t="s">
        <v>441</v>
      </c>
      <c r="AF11" s="39" t="s">
        <v>438</v>
      </c>
      <c r="AG11" s="39" t="s">
        <v>441</v>
      </c>
      <c r="AH11" s="39" t="s">
        <v>441</v>
      </c>
      <c r="AI11" s="39" t="s">
        <v>441</v>
      </c>
      <c r="AJ11" s="39" t="s">
        <v>441</v>
      </c>
      <c r="AK11" s="57">
        <v>230</v>
      </c>
      <c r="AL11" s="50">
        <v>1.302</v>
      </c>
      <c r="AM11" s="39">
        <v>2.712</v>
      </c>
      <c r="AN11" s="203">
        <v>22.91</v>
      </c>
      <c r="AO11" s="53"/>
      <c r="AP11" s="429">
        <f>(8760/1000)*(Summary!$D$10*$AN11+Summary!$D$9*$AM11+Summary!$D$8*$AL11)</f>
        <v>87.737532</v>
      </c>
      <c r="AQ11" s="430">
        <f t="shared" si="2"/>
        <v>87.737532</v>
      </c>
      <c r="AR11" s="431"/>
      <c r="AS11" s="66" t="str">
        <f t="shared" si="0"/>
        <v>N</v>
      </c>
      <c r="AT11" s="38">
        <f t="shared" si="1"/>
        <v>0</v>
      </c>
      <c r="AU11" s="432" t="s">
        <v>0</v>
      </c>
      <c r="AV11" s="827"/>
      <c r="AW11" s="777">
        <f>Summary!$D$19</f>
        <v>155</v>
      </c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</row>
    <row r="12" spans="1:243" s="123" customFormat="1" ht="14.25">
      <c r="A12" s="542">
        <v>6</v>
      </c>
      <c r="B12" s="405">
        <v>214</v>
      </c>
      <c r="C12" s="165" t="s">
        <v>708</v>
      </c>
      <c r="D12" s="572">
        <v>39660</v>
      </c>
      <c r="E12" s="166" t="s">
        <v>621</v>
      </c>
      <c r="F12" s="166" t="s">
        <v>446</v>
      </c>
      <c r="G12" s="582" t="s">
        <v>11</v>
      </c>
      <c r="H12" s="588">
        <v>1</v>
      </c>
      <c r="I12" s="594" t="s">
        <v>53</v>
      </c>
      <c r="J12" s="166">
        <v>1</v>
      </c>
      <c r="K12" s="601">
        <v>1.6</v>
      </c>
      <c r="L12" s="608" t="s">
        <v>54</v>
      </c>
      <c r="M12" s="39">
        <v>2048</v>
      </c>
      <c r="N12" s="43">
        <v>2</v>
      </c>
      <c r="O12" s="166">
        <v>1</v>
      </c>
      <c r="P12" s="587">
        <v>750</v>
      </c>
      <c r="Q12" s="587" t="s">
        <v>33</v>
      </c>
      <c r="R12" s="587" t="s">
        <v>397</v>
      </c>
      <c r="S12" s="587" t="s">
        <v>397</v>
      </c>
      <c r="T12" s="588" t="s">
        <v>441</v>
      </c>
      <c r="U12" s="165">
        <v>0</v>
      </c>
      <c r="V12" s="166" t="s">
        <v>475</v>
      </c>
      <c r="W12" s="608" t="s">
        <v>475</v>
      </c>
      <c r="X12" s="587" t="s">
        <v>475</v>
      </c>
      <c r="Y12" s="620" t="s">
        <v>475</v>
      </c>
      <c r="Z12" s="588" t="s">
        <v>398</v>
      </c>
      <c r="AA12" s="626"/>
      <c r="AB12" s="582"/>
      <c r="AC12" s="582"/>
      <c r="AD12" s="588" t="s">
        <v>438</v>
      </c>
      <c r="AE12" s="165" t="s">
        <v>441</v>
      </c>
      <c r="AF12" s="166" t="s">
        <v>441</v>
      </c>
      <c r="AG12" s="166" t="s">
        <v>438</v>
      </c>
      <c r="AH12" s="166" t="s">
        <v>441</v>
      </c>
      <c r="AI12" s="166">
        <v>100</v>
      </c>
      <c r="AJ12" s="166">
        <v>100</v>
      </c>
      <c r="AK12" s="588">
        <v>115</v>
      </c>
      <c r="AL12" s="165">
        <v>1.73</v>
      </c>
      <c r="AM12" s="166">
        <v>2.15</v>
      </c>
      <c r="AN12" s="647">
        <v>30.25</v>
      </c>
      <c r="AO12" s="653" t="s">
        <v>55</v>
      </c>
      <c r="AP12" s="429">
        <f>(8760/1000)*(Summary!$D$10*$AN12+Summary!$D$9*$AM12+Summary!$D$8*$AL12)</f>
        <v>115.27284</v>
      </c>
      <c r="AQ12" s="430">
        <f t="shared" si="2"/>
        <v>115.27284</v>
      </c>
      <c r="AR12" s="442"/>
      <c r="AS12" s="66" t="str">
        <f t="shared" si="0"/>
        <v>N</v>
      </c>
      <c r="AT12" s="38">
        <f t="shared" si="1"/>
        <v>0</v>
      </c>
      <c r="AU12" s="432" t="s">
        <v>0</v>
      </c>
      <c r="AV12" s="826"/>
      <c r="AW12" s="777">
        <f>Summary!$D$19</f>
        <v>155</v>
      </c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s="118" customFormat="1" ht="14.25">
      <c r="A13" s="542">
        <v>7</v>
      </c>
      <c r="B13" s="405">
        <v>216</v>
      </c>
      <c r="C13" s="165" t="s">
        <v>708</v>
      </c>
      <c r="D13" s="572">
        <v>39660</v>
      </c>
      <c r="E13" s="166" t="s">
        <v>621</v>
      </c>
      <c r="F13" s="166" t="s">
        <v>446</v>
      </c>
      <c r="G13" s="582" t="s">
        <v>11</v>
      </c>
      <c r="H13" s="588">
        <v>1</v>
      </c>
      <c r="I13" s="594" t="s">
        <v>53</v>
      </c>
      <c r="J13" s="166">
        <v>1</v>
      </c>
      <c r="K13" s="601">
        <v>1.6</v>
      </c>
      <c r="L13" s="608" t="s">
        <v>54</v>
      </c>
      <c r="M13" s="39">
        <v>2048</v>
      </c>
      <c r="N13" s="43">
        <v>2</v>
      </c>
      <c r="O13" s="166">
        <v>1</v>
      </c>
      <c r="P13" s="587">
        <v>750</v>
      </c>
      <c r="Q13" s="587" t="s">
        <v>33</v>
      </c>
      <c r="R13" s="587" t="s">
        <v>397</v>
      </c>
      <c r="S13" s="587" t="s">
        <v>397</v>
      </c>
      <c r="T13" s="588" t="s">
        <v>441</v>
      </c>
      <c r="U13" s="165">
        <v>0</v>
      </c>
      <c r="V13" s="166" t="s">
        <v>475</v>
      </c>
      <c r="W13" s="608" t="s">
        <v>475</v>
      </c>
      <c r="X13" s="587" t="s">
        <v>475</v>
      </c>
      <c r="Y13" s="620" t="s">
        <v>475</v>
      </c>
      <c r="Z13" s="588" t="s">
        <v>398</v>
      </c>
      <c r="AA13" s="626"/>
      <c r="AB13" s="582"/>
      <c r="AC13" s="582"/>
      <c r="AD13" s="588" t="s">
        <v>438</v>
      </c>
      <c r="AE13" s="165" t="s">
        <v>441</v>
      </c>
      <c r="AF13" s="167" t="s">
        <v>441</v>
      </c>
      <c r="AG13" s="166" t="s">
        <v>438</v>
      </c>
      <c r="AH13" s="166" t="s">
        <v>441</v>
      </c>
      <c r="AI13" s="166">
        <v>100</v>
      </c>
      <c r="AJ13" s="166">
        <v>100</v>
      </c>
      <c r="AK13" s="588">
        <v>115</v>
      </c>
      <c r="AL13" s="165">
        <v>1.92</v>
      </c>
      <c r="AM13" s="166">
        <v>2.37</v>
      </c>
      <c r="AN13" s="647">
        <v>30.4</v>
      </c>
      <c r="AO13" s="653" t="s">
        <v>56</v>
      </c>
      <c r="AP13" s="429">
        <f>(8760/1000)*(Summary!$D$10*$AN13+Summary!$D$9*$AM13+Summary!$D$8*$AL13)</f>
        <v>116.81021999999999</v>
      </c>
      <c r="AQ13" s="430">
        <f t="shared" si="2"/>
        <v>116.81021999999999</v>
      </c>
      <c r="AR13" s="438"/>
      <c r="AS13" s="66" t="str">
        <f t="shared" si="0"/>
        <v>N</v>
      </c>
      <c r="AT13" s="38">
        <f t="shared" si="1"/>
        <v>0</v>
      </c>
      <c r="AU13" s="432" t="s">
        <v>0</v>
      </c>
      <c r="AV13" s="827"/>
      <c r="AW13" s="777">
        <f>Summary!$D$19</f>
        <v>155</v>
      </c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</row>
    <row r="14" spans="1:243" s="102" customFormat="1" ht="14.25">
      <c r="A14" s="542">
        <v>8</v>
      </c>
      <c r="B14" s="405">
        <v>215</v>
      </c>
      <c r="C14" s="165" t="s">
        <v>708</v>
      </c>
      <c r="D14" s="572">
        <v>39660</v>
      </c>
      <c r="E14" s="166" t="s">
        <v>621</v>
      </c>
      <c r="F14" s="166" t="s">
        <v>446</v>
      </c>
      <c r="G14" s="582" t="s">
        <v>11</v>
      </c>
      <c r="H14" s="588">
        <v>1</v>
      </c>
      <c r="I14" s="594" t="s">
        <v>53</v>
      </c>
      <c r="J14" s="166">
        <v>1</v>
      </c>
      <c r="K14" s="601">
        <v>1.6</v>
      </c>
      <c r="L14" s="608" t="s">
        <v>54</v>
      </c>
      <c r="M14" s="39">
        <v>2048</v>
      </c>
      <c r="N14" s="43">
        <v>2</v>
      </c>
      <c r="O14" s="166">
        <v>1</v>
      </c>
      <c r="P14" s="587">
        <v>750</v>
      </c>
      <c r="Q14" s="587" t="s">
        <v>33</v>
      </c>
      <c r="R14" s="587" t="s">
        <v>397</v>
      </c>
      <c r="S14" s="587" t="s">
        <v>397</v>
      </c>
      <c r="T14" s="588" t="s">
        <v>441</v>
      </c>
      <c r="U14" s="165">
        <v>0</v>
      </c>
      <c r="V14" s="166" t="s">
        <v>475</v>
      </c>
      <c r="W14" s="608" t="s">
        <v>475</v>
      </c>
      <c r="X14" s="587" t="s">
        <v>475</v>
      </c>
      <c r="Y14" s="620" t="s">
        <v>475</v>
      </c>
      <c r="Z14" s="588" t="s">
        <v>398</v>
      </c>
      <c r="AA14" s="626"/>
      <c r="AB14" s="582"/>
      <c r="AC14" s="582"/>
      <c r="AD14" s="588" t="s">
        <v>438</v>
      </c>
      <c r="AE14" s="165" t="s">
        <v>441</v>
      </c>
      <c r="AF14" s="166" t="s">
        <v>441</v>
      </c>
      <c r="AG14" s="166" t="s">
        <v>438</v>
      </c>
      <c r="AH14" s="166" t="s">
        <v>441</v>
      </c>
      <c r="AI14" s="166">
        <v>100</v>
      </c>
      <c r="AJ14" s="166">
        <v>100</v>
      </c>
      <c r="AK14" s="588">
        <v>230</v>
      </c>
      <c r="AL14" s="165">
        <v>1.96</v>
      </c>
      <c r="AM14" s="166">
        <v>2.41</v>
      </c>
      <c r="AN14" s="647">
        <v>30.49</v>
      </c>
      <c r="AO14" s="653" t="s">
        <v>55</v>
      </c>
      <c r="AP14" s="429">
        <f>(8760/1000)*(Summary!$D$10*$AN14+Summary!$D$9*$AM14+Summary!$D$8*$AL14)</f>
        <v>117.33581999999998</v>
      </c>
      <c r="AQ14" s="430">
        <f t="shared" si="2"/>
        <v>117.33581999999998</v>
      </c>
      <c r="AR14" s="434"/>
      <c r="AS14" s="66" t="str">
        <f t="shared" si="0"/>
        <v>N</v>
      </c>
      <c r="AT14" s="38">
        <f t="shared" si="1"/>
        <v>0</v>
      </c>
      <c r="AU14" s="432" t="s">
        <v>0</v>
      </c>
      <c r="AV14" s="826"/>
      <c r="AW14" s="777">
        <f>Summary!$D$19</f>
        <v>155</v>
      </c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s="5" customFormat="1" ht="14.25">
      <c r="A15" s="542">
        <v>9</v>
      </c>
      <c r="B15" s="405">
        <v>217</v>
      </c>
      <c r="C15" s="165" t="s">
        <v>708</v>
      </c>
      <c r="D15" s="572">
        <v>39660</v>
      </c>
      <c r="E15" s="166" t="s">
        <v>621</v>
      </c>
      <c r="F15" s="166" t="s">
        <v>446</v>
      </c>
      <c r="G15" s="582" t="s">
        <v>11</v>
      </c>
      <c r="H15" s="588">
        <v>1</v>
      </c>
      <c r="I15" s="594" t="s">
        <v>53</v>
      </c>
      <c r="J15" s="166">
        <v>1</v>
      </c>
      <c r="K15" s="601">
        <v>1.6</v>
      </c>
      <c r="L15" s="608" t="s">
        <v>54</v>
      </c>
      <c r="M15" s="39">
        <v>2048</v>
      </c>
      <c r="N15" s="43">
        <v>2</v>
      </c>
      <c r="O15" s="166">
        <v>1</v>
      </c>
      <c r="P15" s="587">
        <v>750</v>
      </c>
      <c r="Q15" s="587" t="s">
        <v>33</v>
      </c>
      <c r="R15" s="587" t="s">
        <v>397</v>
      </c>
      <c r="S15" s="587" t="s">
        <v>397</v>
      </c>
      <c r="T15" s="588" t="s">
        <v>441</v>
      </c>
      <c r="U15" s="165">
        <v>0</v>
      </c>
      <c r="V15" s="166" t="s">
        <v>475</v>
      </c>
      <c r="W15" s="608" t="s">
        <v>475</v>
      </c>
      <c r="X15" s="587" t="s">
        <v>475</v>
      </c>
      <c r="Y15" s="620" t="s">
        <v>475</v>
      </c>
      <c r="Z15" s="588" t="s">
        <v>398</v>
      </c>
      <c r="AA15" s="626"/>
      <c r="AB15" s="582"/>
      <c r="AC15" s="582"/>
      <c r="AD15" s="588" t="s">
        <v>438</v>
      </c>
      <c r="AE15" s="165" t="s">
        <v>441</v>
      </c>
      <c r="AF15" s="167" t="s">
        <v>441</v>
      </c>
      <c r="AG15" s="166" t="s">
        <v>438</v>
      </c>
      <c r="AH15" s="166" t="s">
        <v>441</v>
      </c>
      <c r="AI15" s="166">
        <v>100</v>
      </c>
      <c r="AJ15" s="166">
        <v>100</v>
      </c>
      <c r="AK15" s="588">
        <v>230</v>
      </c>
      <c r="AL15" s="165">
        <v>2.02</v>
      </c>
      <c r="AM15" s="166">
        <v>2.47</v>
      </c>
      <c r="AN15" s="647">
        <v>31.02</v>
      </c>
      <c r="AO15" s="653" t="s">
        <v>56</v>
      </c>
      <c r="AP15" s="429">
        <f>(8760/1000)*(Summary!$D$10*$AN15+Summary!$D$9*$AM15+Summary!$D$8*$AL15)</f>
        <v>119.50830000000002</v>
      </c>
      <c r="AQ15" s="430">
        <f t="shared" si="2"/>
        <v>119.50830000000002</v>
      </c>
      <c r="AR15" s="442"/>
      <c r="AS15" s="66" t="str">
        <f t="shared" si="0"/>
        <v>N</v>
      </c>
      <c r="AT15" s="38">
        <f t="shared" si="1"/>
        <v>0</v>
      </c>
      <c r="AU15" s="432" t="s">
        <v>0</v>
      </c>
      <c r="AV15" s="828"/>
      <c r="AW15" s="777">
        <f>Summary!$D$19</f>
        <v>155</v>
      </c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s="5" customFormat="1" ht="25.5">
      <c r="A16" s="542">
        <v>10</v>
      </c>
      <c r="B16" s="405">
        <v>154</v>
      </c>
      <c r="C16" s="165" t="s">
        <v>708</v>
      </c>
      <c r="D16" s="59">
        <v>39693</v>
      </c>
      <c r="E16" s="37" t="s">
        <v>621</v>
      </c>
      <c r="F16" s="37" t="s">
        <v>446</v>
      </c>
      <c r="G16" s="49" t="s">
        <v>776</v>
      </c>
      <c r="H16" s="57">
        <v>1</v>
      </c>
      <c r="I16" s="50" t="s">
        <v>779</v>
      </c>
      <c r="J16" s="39">
        <v>1</v>
      </c>
      <c r="K16" s="465">
        <v>2</v>
      </c>
      <c r="L16" s="39" t="s">
        <v>780</v>
      </c>
      <c r="M16" s="39">
        <v>1024</v>
      </c>
      <c r="N16" s="43">
        <v>1</v>
      </c>
      <c r="O16" s="39">
        <v>1</v>
      </c>
      <c r="P16" s="75" t="s">
        <v>744</v>
      </c>
      <c r="Q16" s="75" t="s">
        <v>789</v>
      </c>
      <c r="R16" s="75"/>
      <c r="S16" s="75" t="s">
        <v>782</v>
      </c>
      <c r="T16" s="57" t="s">
        <v>438</v>
      </c>
      <c r="U16" s="50">
        <v>0</v>
      </c>
      <c r="V16" s="60" t="s">
        <v>783</v>
      </c>
      <c r="W16" s="39">
        <v>0</v>
      </c>
      <c r="X16" s="314" t="s">
        <v>599</v>
      </c>
      <c r="Y16" s="75">
        <v>32</v>
      </c>
      <c r="Z16" s="57" t="s">
        <v>398</v>
      </c>
      <c r="AA16" s="487" t="s">
        <v>784</v>
      </c>
      <c r="AB16" s="498" t="s">
        <v>785</v>
      </c>
      <c r="AC16" s="489" t="s">
        <v>395</v>
      </c>
      <c r="AD16" s="57" t="s">
        <v>441</v>
      </c>
      <c r="AE16" s="50" t="s">
        <v>441</v>
      </c>
      <c r="AF16" s="39" t="s">
        <v>441</v>
      </c>
      <c r="AG16" s="37" t="s">
        <v>438</v>
      </c>
      <c r="AH16" s="39" t="s">
        <v>441</v>
      </c>
      <c r="AI16" s="39" t="s">
        <v>786</v>
      </c>
      <c r="AJ16" s="39" t="s">
        <v>787</v>
      </c>
      <c r="AK16" s="57">
        <v>115</v>
      </c>
      <c r="AL16" s="50">
        <v>1.48</v>
      </c>
      <c r="AM16" s="39">
        <v>2.51</v>
      </c>
      <c r="AN16" s="203">
        <v>33.1</v>
      </c>
      <c r="AO16" s="105" t="s">
        <v>788</v>
      </c>
      <c r="AP16" s="429">
        <f>(8760/1000)*(Summary!$D$10*$AN16+Summary!$D$9*$AM16+Summary!$D$8*$AL16)</f>
        <v>124.21242000000002</v>
      </c>
      <c r="AQ16" s="430">
        <f t="shared" si="2"/>
        <v>124.21242000000002</v>
      </c>
      <c r="AR16" s="431"/>
      <c r="AS16" s="66" t="str">
        <f t="shared" si="0"/>
        <v>N</v>
      </c>
      <c r="AT16" s="38">
        <f t="shared" si="1"/>
        <v>0</v>
      </c>
      <c r="AU16" s="432" t="s">
        <v>0</v>
      </c>
      <c r="AV16" s="829"/>
      <c r="AW16" s="777">
        <f>Summary!$D$19</f>
        <v>155</v>
      </c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</row>
    <row r="17" spans="1:243" s="100" customFormat="1" ht="25.5">
      <c r="A17" s="542">
        <v>11</v>
      </c>
      <c r="B17" s="405">
        <v>153</v>
      </c>
      <c r="C17" s="165" t="s">
        <v>708</v>
      </c>
      <c r="D17" s="59">
        <v>39693</v>
      </c>
      <c r="E17" s="37" t="s">
        <v>621</v>
      </c>
      <c r="F17" s="37" t="s">
        <v>446</v>
      </c>
      <c r="G17" s="49" t="s">
        <v>776</v>
      </c>
      <c r="H17" s="57">
        <v>1</v>
      </c>
      <c r="I17" s="50" t="s">
        <v>779</v>
      </c>
      <c r="J17" s="39">
        <v>1</v>
      </c>
      <c r="K17" s="465">
        <v>2</v>
      </c>
      <c r="L17" s="39" t="s">
        <v>780</v>
      </c>
      <c r="M17" s="39">
        <v>1024</v>
      </c>
      <c r="N17" s="43">
        <v>1</v>
      </c>
      <c r="O17" s="39">
        <v>1</v>
      </c>
      <c r="P17" s="75" t="s">
        <v>729</v>
      </c>
      <c r="Q17" s="75" t="s">
        <v>781</v>
      </c>
      <c r="R17" s="75"/>
      <c r="S17" s="75" t="s">
        <v>782</v>
      </c>
      <c r="T17" s="57" t="s">
        <v>438</v>
      </c>
      <c r="U17" s="50">
        <v>0</v>
      </c>
      <c r="V17" s="60" t="s">
        <v>783</v>
      </c>
      <c r="W17" s="39">
        <v>0</v>
      </c>
      <c r="X17" s="314" t="s">
        <v>599</v>
      </c>
      <c r="Y17" s="75">
        <v>32</v>
      </c>
      <c r="Z17" s="57" t="s">
        <v>398</v>
      </c>
      <c r="AA17" s="487" t="s">
        <v>784</v>
      </c>
      <c r="AB17" s="498" t="s">
        <v>785</v>
      </c>
      <c r="AC17" s="489" t="s">
        <v>395</v>
      </c>
      <c r="AD17" s="52" t="s">
        <v>441</v>
      </c>
      <c r="AE17" s="40" t="s">
        <v>441</v>
      </c>
      <c r="AF17" s="37" t="s">
        <v>441</v>
      </c>
      <c r="AG17" s="37" t="s">
        <v>438</v>
      </c>
      <c r="AH17" s="37" t="s">
        <v>441</v>
      </c>
      <c r="AI17" s="39" t="s">
        <v>786</v>
      </c>
      <c r="AJ17" s="39" t="s">
        <v>787</v>
      </c>
      <c r="AK17" s="57">
        <v>115</v>
      </c>
      <c r="AL17" s="50">
        <v>1.48</v>
      </c>
      <c r="AM17" s="39">
        <v>2.51</v>
      </c>
      <c r="AN17" s="203">
        <v>34.16</v>
      </c>
      <c r="AO17" s="105" t="s">
        <v>788</v>
      </c>
      <c r="AP17" s="429">
        <f>(8760/1000)*(Summary!$D$10*$AN17+Summary!$D$9*$AM17+Summary!$D$8*$AL17)</f>
        <v>127.92666</v>
      </c>
      <c r="AQ17" s="430">
        <f t="shared" si="2"/>
        <v>127.92666</v>
      </c>
      <c r="AR17" s="438"/>
      <c r="AS17" s="66" t="str">
        <f t="shared" si="0"/>
        <v>N</v>
      </c>
      <c r="AT17" s="38">
        <f t="shared" si="1"/>
        <v>0</v>
      </c>
      <c r="AU17" s="432" t="s">
        <v>0</v>
      </c>
      <c r="AV17" s="826"/>
      <c r="AW17" s="777">
        <f>Summary!$D$19</f>
        <v>155</v>
      </c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s="123" customFormat="1" ht="27">
      <c r="A18" s="542">
        <v>12</v>
      </c>
      <c r="B18" s="405">
        <v>235</v>
      </c>
      <c r="C18" s="54" t="s">
        <v>705</v>
      </c>
      <c r="D18" s="168">
        <v>39470</v>
      </c>
      <c r="E18" s="104" t="s">
        <v>820</v>
      </c>
      <c r="F18" s="104" t="s">
        <v>446</v>
      </c>
      <c r="G18" s="56" t="s">
        <v>73</v>
      </c>
      <c r="H18" s="108">
        <v>1</v>
      </c>
      <c r="I18" s="107" t="s">
        <v>84</v>
      </c>
      <c r="J18" s="60">
        <v>1</v>
      </c>
      <c r="K18" s="472">
        <v>1.86</v>
      </c>
      <c r="L18" s="60" t="s">
        <v>66</v>
      </c>
      <c r="M18" s="60">
        <v>1024</v>
      </c>
      <c r="N18" s="43">
        <v>1</v>
      </c>
      <c r="O18" s="60">
        <v>1</v>
      </c>
      <c r="P18" s="56">
        <v>320</v>
      </c>
      <c r="Q18" s="56" t="s">
        <v>67</v>
      </c>
      <c r="R18" s="226" t="s">
        <v>68</v>
      </c>
      <c r="S18" s="56" t="s">
        <v>438</v>
      </c>
      <c r="T18" s="108"/>
      <c r="U18" s="107">
        <v>0</v>
      </c>
      <c r="V18" s="106" t="s">
        <v>68</v>
      </c>
      <c r="W18" s="60">
        <v>0</v>
      </c>
      <c r="X18" s="56" t="s">
        <v>451</v>
      </c>
      <c r="Y18" s="56" t="s">
        <v>77</v>
      </c>
      <c r="Z18" s="108" t="s">
        <v>396</v>
      </c>
      <c r="AA18" s="490">
        <v>148</v>
      </c>
      <c r="AB18" s="520">
        <v>0.77</v>
      </c>
      <c r="AC18" s="521" t="s">
        <v>441</v>
      </c>
      <c r="AD18" s="108" t="s">
        <v>441</v>
      </c>
      <c r="AE18" s="107" t="s">
        <v>438</v>
      </c>
      <c r="AF18" s="60" t="s">
        <v>438</v>
      </c>
      <c r="AG18" s="60" t="s">
        <v>441</v>
      </c>
      <c r="AH18" s="60" t="s">
        <v>438</v>
      </c>
      <c r="AI18" s="106" t="s">
        <v>68</v>
      </c>
      <c r="AJ18" s="60">
        <v>1000</v>
      </c>
      <c r="AK18" s="108">
        <v>100</v>
      </c>
      <c r="AL18" s="107">
        <v>2</v>
      </c>
      <c r="AM18" s="60">
        <v>1.7</v>
      </c>
      <c r="AN18" s="108">
        <v>33.6</v>
      </c>
      <c r="AO18" s="244" t="s">
        <v>85</v>
      </c>
      <c r="AP18" s="429">
        <f>(8760/1000)*(Summary!$D$10*$AN18+Summary!$D$9*$AM18+Summary!$D$8*$AL18)</f>
        <v>128.115</v>
      </c>
      <c r="AQ18" s="430">
        <f t="shared" si="2"/>
        <v>128.115</v>
      </c>
      <c r="AR18" s="431"/>
      <c r="AS18" s="66" t="str">
        <f t="shared" si="0"/>
        <v>N</v>
      </c>
      <c r="AT18" s="38">
        <f t="shared" si="1"/>
        <v>0</v>
      </c>
      <c r="AU18" s="432" t="s">
        <v>0</v>
      </c>
      <c r="AV18" s="830"/>
      <c r="AW18" s="777">
        <f>Summary!$D$19</f>
        <v>155</v>
      </c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pans="1:49" s="5" customFormat="1" ht="27">
      <c r="A19" s="542">
        <v>13</v>
      </c>
      <c r="B19" s="405">
        <v>120</v>
      </c>
      <c r="C19" s="40" t="s">
        <v>710</v>
      </c>
      <c r="D19" s="63">
        <v>39540</v>
      </c>
      <c r="E19" s="37" t="s">
        <v>820</v>
      </c>
      <c r="F19" s="37" t="s">
        <v>446</v>
      </c>
      <c r="G19" s="66" t="s">
        <v>685</v>
      </c>
      <c r="H19" s="69">
        <v>1</v>
      </c>
      <c r="I19" s="40" t="s">
        <v>681</v>
      </c>
      <c r="J19" s="62">
        <v>1</v>
      </c>
      <c r="K19" s="466">
        <v>1.8</v>
      </c>
      <c r="L19" s="37" t="s">
        <v>671</v>
      </c>
      <c r="M19" s="37">
        <v>4096</v>
      </c>
      <c r="N19" s="43">
        <v>4</v>
      </c>
      <c r="O19" s="62">
        <v>1</v>
      </c>
      <c r="P19" s="66" t="s">
        <v>672</v>
      </c>
      <c r="Q19" s="66" t="s">
        <v>673</v>
      </c>
      <c r="R19" s="38" t="s">
        <v>674</v>
      </c>
      <c r="S19" s="292" t="s">
        <v>675</v>
      </c>
      <c r="T19" s="69"/>
      <c r="U19" s="40">
        <v>0</v>
      </c>
      <c r="V19" s="62"/>
      <c r="W19" s="62"/>
      <c r="X19" s="38"/>
      <c r="Y19" s="38"/>
      <c r="Z19" s="69" t="s">
        <v>396</v>
      </c>
      <c r="AA19" s="493">
        <v>180</v>
      </c>
      <c r="AB19" s="494">
        <v>78</v>
      </c>
      <c r="AC19" s="488" t="s">
        <v>438</v>
      </c>
      <c r="AD19" s="52" t="s">
        <v>441</v>
      </c>
      <c r="AE19" s="40" t="s">
        <v>438</v>
      </c>
      <c r="AF19" s="37" t="s">
        <v>438</v>
      </c>
      <c r="AG19" s="37" t="s">
        <v>441</v>
      </c>
      <c r="AH19" s="37" t="s">
        <v>441</v>
      </c>
      <c r="AI19" s="37" t="s">
        <v>676</v>
      </c>
      <c r="AJ19" s="37" t="s">
        <v>676</v>
      </c>
      <c r="AK19" s="69">
        <v>100</v>
      </c>
      <c r="AL19" s="36">
        <v>1.6</v>
      </c>
      <c r="AM19" s="62">
        <v>2.7</v>
      </c>
      <c r="AN19" s="69">
        <v>38.7</v>
      </c>
      <c r="AO19" s="70"/>
      <c r="AP19" s="429">
        <f>(8760/1000)*(Summary!$D$10*$AN19+Summary!$D$9*$AM19+Summary!$D$8*$AL19)</f>
        <v>144.49620000000002</v>
      </c>
      <c r="AQ19" s="430">
        <f t="shared" si="2"/>
        <v>129.49620000000002</v>
      </c>
      <c r="AR19" s="444"/>
      <c r="AS19" s="66" t="str">
        <f t="shared" si="0"/>
        <v>Y</v>
      </c>
      <c r="AT19" s="38">
        <f t="shared" si="1"/>
        <v>15</v>
      </c>
      <c r="AU19" s="432" t="s">
        <v>0</v>
      </c>
      <c r="AV19" s="828"/>
      <c r="AW19" s="777">
        <f>Summary!$D$19</f>
        <v>155</v>
      </c>
    </row>
    <row r="20" spans="1:243" s="5" customFormat="1" ht="12.75">
      <c r="A20" s="542">
        <v>14</v>
      </c>
      <c r="B20" s="405">
        <v>339</v>
      </c>
      <c r="C20" s="298" t="s">
        <v>697</v>
      </c>
      <c r="D20" s="121">
        <v>39686</v>
      </c>
      <c r="E20" s="126" t="s">
        <v>621</v>
      </c>
      <c r="F20" s="119"/>
      <c r="G20" s="111"/>
      <c r="H20" s="259">
        <v>1</v>
      </c>
      <c r="I20" s="297" t="s">
        <v>120</v>
      </c>
      <c r="J20" s="114">
        <v>2</v>
      </c>
      <c r="K20" s="474">
        <v>2.5</v>
      </c>
      <c r="L20" s="114" t="s">
        <v>115</v>
      </c>
      <c r="M20" s="114">
        <v>4096</v>
      </c>
      <c r="N20" s="43">
        <v>4</v>
      </c>
      <c r="O20" s="110">
        <v>1</v>
      </c>
      <c r="P20" s="115">
        <v>320</v>
      </c>
      <c r="Q20" s="115" t="s">
        <v>673</v>
      </c>
      <c r="R20" s="115"/>
      <c r="S20" s="115"/>
      <c r="T20" s="259" t="s">
        <v>441</v>
      </c>
      <c r="U20" s="116">
        <v>0</v>
      </c>
      <c r="V20" s="110" t="s">
        <v>116</v>
      </c>
      <c r="W20" s="110"/>
      <c r="X20" s="115" t="s">
        <v>117</v>
      </c>
      <c r="Y20" s="115"/>
      <c r="Z20" s="259" t="s">
        <v>398</v>
      </c>
      <c r="AA20" s="522" t="s">
        <v>35</v>
      </c>
      <c r="AB20" s="523" t="s">
        <v>118</v>
      </c>
      <c r="AC20" s="523"/>
      <c r="AD20" s="259" t="s">
        <v>438</v>
      </c>
      <c r="AE20" s="116" t="s">
        <v>441</v>
      </c>
      <c r="AF20" s="110" t="s">
        <v>441</v>
      </c>
      <c r="AG20" s="110" t="s">
        <v>438</v>
      </c>
      <c r="AH20" s="110" t="s">
        <v>441</v>
      </c>
      <c r="AI20" s="110" t="s">
        <v>484</v>
      </c>
      <c r="AJ20" s="110" t="s">
        <v>484</v>
      </c>
      <c r="AK20" s="259">
        <v>115</v>
      </c>
      <c r="AL20" s="555">
        <v>1.18</v>
      </c>
      <c r="AM20" s="117">
        <v>2.73</v>
      </c>
      <c r="AN20" s="556">
        <v>40.29</v>
      </c>
      <c r="AO20" s="120"/>
      <c r="AP20" s="429">
        <f>(8760/1000)*(Summary!$D$10*$AN20+Summary!$D$9*$AM20+Summary!$D$8*$AL20)</f>
        <v>148.05714</v>
      </c>
      <c r="AQ20" s="430">
        <f t="shared" si="2"/>
        <v>133.05714</v>
      </c>
      <c r="AR20" s="434"/>
      <c r="AS20" s="66" t="str">
        <f t="shared" si="0"/>
        <v>Y</v>
      </c>
      <c r="AT20" s="38">
        <f t="shared" si="1"/>
        <v>15</v>
      </c>
      <c r="AU20" s="432" t="s">
        <v>0</v>
      </c>
      <c r="AV20" s="831"/>
      <c r="AW20" s="777">
        <f>Summary!$D$19</f>
        <v>155</v>
      </c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</row>
    <row r="21" spans="1:243" ht="39.75">
      <c r="A21" s="542">
        <v>15</v>
      </c>
      <c r="B21" s="405">
        <v>126</v>
      </c>
      <c r="C21" s="40" t="s">
        <v>710</v>
      </c>
      <c r="D21" s="71">
        <v>39505</v>
      </c>
      <c r="E21" s="37" t="s">
        <v>621</v>
      </c>
      <c r="F21" s="37" t="s">
        <v>432</v>
      </c>
      <c r="G21" s="66" t="s">
        <v>667</v>
      </c>
      <c r="H21" s="69">
        <v>1</v>
      </c>
      <c r="I21" s="40" t="s">
        <v>722</v>
      </c>
      <c r="J21" s="62">
        <v>2</v>
      </c>
      <c r="K21" s="466">
        <v>2</v>
      </c>
      <c r="L21" s="37" t="s">
        <v>671</v>
      </c>
      <c r="M21" s="37">
        <v>4096</v>
      </c>
      <c r="N21" s="43">
        <v>4</v>
      </c>
      <c r="O21" s="62">
        <v>1</v>
      </c>
      <c r="P21" s="66" t="s">
        <v>723</v>
      </c>
      <c r="Q21" s="66" t="s">
        <v>673</v>
      </c>
      <c r="R21" s="38"/>
      <c r="S21" s="292" t="s">
        <v>675</v>
      </c>
      <c r="T21" s="52"/>
      <c r="U21" s="40">
        <v>0</v>
      </c>
      <c r="V21" s="62"/>
      <c r="W21" s="62"/>
      <c r="X21" s="38"/>
      <c r="Y21" s="38"/>
      <c r="Z21" s="52" t="s">
        <v>396</v>
      </c>
      <c r="AA21" s="493">
        <v>160</v>
      </c>
      <c r="AB21" s="494">
        <v>75</v>
      </c>
      <c r="AC21" s="488" t="s">
        <v>438</v>
      </c>
      <c r="AD21" s="52" t="s">
        <v>441</v>
      </c>
      <c r="AE21" s="40" t="s">
        <v>438</v>
      </c>
      <c r="AF21" s="37" t="s">
        <v>438</v>
      </c>
      <c r="AG21" s="62"/>
      <c r="AH21" s="37" t="s">
        <v>441</v>
      </c>
      <c r="AI21" s="37" t="s">
        <v>676</v>
      </c>
      <c r="AJ21" s="62" t="s">
        <v>676</v>
      </c>
      <c r="AK21" s="69">
        <v>100</v>
      </c>
      <c r="AL21" s="36">
        <v>1.1</v>
      </c>
      <c r="AM21" s="62">
        <v>3.55</v>
      </c>
      <c r="AN21" s="204">
        <v>40.3</v>
      </c>
      <c r="AO21" s="70"/>
      <c r="AP21" s="429">
        <f>(8760/1000)*(Summary!$D$10*$AN21+Summary!$D$9*$AM21+Summary!$D$8*$AL21)</f>
        <v>148.0659</v>
      </c>
      <c r="AQ21" s="430">
        <f t="shared" si="2"/>
        <v>133.0659</v>
      </c>
      <c r="AR21" s="442"/>
      <c r="AS21" s="66" t="str">
        <f t="shared" si="0"/>
        <v>Y</v>
      </c>
      <c r="AT21" s="38">
        <f t="shared" si="1"/>
        <v>15</v>
      </c>
      <c r="AU21" s="432" t="s">
        <v>0</v>
      </c>
      <c r="AV21" s="828"/>
      <c r="AW21" s="777">
        <f>Summary!$D$19</f>
        <v>155</v>
      </c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</row>
    <row r="22" spans="1:49" s="3" customFormat="1" ht="12.75">
      <c r="A22" s="542">
        <v>16</v>
      </c>
      <c r="B22" s="405">
        <v>240</v>
      </c>
      <c r="C22" s="54" t="s">
        <v>705</v>
      </c>
      <c r="D22" s="168">
        <v>39393</v>
      </c>
      <c r="E22" s="104" t="s">
        <v>621</v>
      </c>
      <c r="F22" s="104" t="s">
        <v>446</v>
      </c>
      <c r="G22" s="56" t="s">
        <v>667</v>
      </c>
      <c r="H22" s="108">
        <v>1</v>
      </c>
      <c r="I22" s="107" t="s">
        <v>92</v>
      </c>
      <c r="J22" s="60">
        <v>2</v>
      </c>
      <c r="K22" s="472">
        <v>2</v>
      </c>
      <c r="L22" s="60" t="s">
        <v>75</v>
      </c>
      <c r="M22" s="60">
        <v>1024</v>
      </c>
      <c r="N22" s="43">
        <v>1</v>
      </c>
      <c r="O22" s="60">
        <v>1</v>
      </c>
      <c r="P22" s="56" t="s">
        <v>672</v>
      </c>
      <c r="Q22" s="56" t="s">
        <v>67</v>
      </c>
      <c r="R22" s="226" t="s">
        <v>68</v>
      </c>
      <c r="S22" s="56" t="s">
        <v>438</v>
      </c>
      <c r="T22" s="108"/>
      <c r="U22" s="107">
        <v>0</v>
      </c>
      <c r="V22" s="106" t="s">
        <v>68</v>
      </c>
      <c r="W22" s="60">
        <v>0</v>
      </c>
      <c r="X22" s="56" t="s">
        <v>663</v>
      </c>
      <c r="Y22" s="56" t="s">
        <v>77</v>
      </c>
      <c r="Z22" s="108" t="s">
        <v>396</v>
      </c>
      <c r="AA22" s="490">
        <v>250</v>
      </c>
      <c r="AB22" s="520">
        <v>0.82</v>
      </c>
      <c r="AC22" s="521" t="s">
        <v>441</v>
      </c>
      <c r="AD22" s="108" t="s">
        <v>441</v>
      </c>
      <c r="AE22" s="107" t="s">
        <v>438</v>
      </c>
      <c r="AF22" s="60" t="s">
        <v>438</v>
      </c>
      <c r="AG22" s="60" t="s">
        <v>438</v>
      </c>
      <c r="AH22" s="60" t="s">
        <v>438</v>
      </c>
      <c r="AI22" s="60">
        <v>1000</v>
      </c>
      <c r="AJ22" s="60">
        <v>1000</v>
      </c>
      <c r="AK22" s="108">
        <v>100</v>
      </c>
      <c r="AL22" s="107">
        <v>1.751</v>
      </c>
      <c r="AM22" s="60">
        <v>1.56</v>
      </c>
      <c r="AN22" s="205">
        <v>36.62</v>
      </c>
      <c r="AO22" s="105"/>
      <c r="AP22" s="429">
        <f>(8760/1000)*(Summary!$D$10*$AN22+Summary!$D$9*$AM22+Summary!$D$8*$AL22)</f>
        <v>137.436078</v>
      </c>
      <c r="AQ22" s="430">
        <f t="shared" si="2"/>
        <v>137.436078</v>
      </c>
      <c r="AR22" s="437"/>
      <c r="AS22" s="66" t="str">
        <f t="shared" si="0"/>
        <v>N</v>
      </c>
      <c r="AT22" s="38">
        <f t="shared" si="1"/>
        <v>0</v>
      </c>
      <c r="AU22" s="432" t="s">
        <v>0</v>
      </c>
      <c r="AV22" s="830"/>
      <c r="AW22" s="777">
        <f>Summary!$D$19</f>
        <v>155</v>
      </c>
    </row>
    <row r="23" spans="1:49" s="3" customFormat="1" ht="12.75">
      <c r="A23" s="542">
        <v>17</v>
      </c>
      <c r="B23" s="405">
        <v>333</v>
      </c>
      <c r="C23" s="298" t="s">
        <v>709</v>
      </c>
      <c r="D23" s="121">
        <v>39685</v>
      </c>
      <c r="E23" s="126" t="s">
        <v>621</v>
      </c>
      <c r="F23" s="119"/>
      <c r="G23" s="111"/>
      <c r="H23" s="259">
        <v>1</v>
      </c>
      <c r="I23" s="297" t="s">
        <v>125</v>
      </c>
      <c r="J23" s="114">
        <v>2</v>
      </c>
      <c r="K23" s="474">
        <v>1.6</v>
      </c>
      <c r="L23" s="114" t="s">
        <v>126</v>
      </c>
      <c r="M23" s="114">
        <v>1024</v>
      </c>
      <c r="N23" s="43">
        <v>1</v>
      </c>
      <c r="O23" s="110">
        <v>1</v>
      </c>
      <c r="P23" s="115">
        <v>160</v>
      </c>
      <c r="Q23" s="115" t="s">
        <v>673</v>
      </c>
      <c r="R23" s="115"/>
      <c r="S23" s="115"/>
      <c r="T23" s="259" t="s">
        <v>441</v>
      </c>
      <c r="U23" s="116">
        <v>0</v>
      </c>
      <c r="V23" s="110" t="s">
        <v>116</v>
      </c>
      <c r="W23" s="110"/>
      <c r="X23" s="115" t="s">
        <v>117</v>
      </c>
      <c r="Y23" s="115"/>
      <c r="Z23" s="259" t="s">
        <v>398</v>
      </c>
      <c r="AA23" s="522" t="s">
        <v>35</v>
      </c>
      <c r="AB23" s="523" t="s">
        <v>118</v>
      </c>
      <c r="AC23" s="523"/>
      <c r="AD23" s="259" t="s">
        <v>438</v>
      </c>
      <c r="AE23" s="116" t="s">
        <v>441</v>
      </c>
      <c r="AF23" s="110" t="s">
        <v>441</v>
      </c>
      <c r="AG23" s="110" t="s">
        <v>438</v>
      </c>
      <c r="AH23" s="110" t="s">
        <v>441</v>
      </c>
      <c r="AI23" s="110" t="s">
        <v>484</v>
      </c>
      <c r="AJ23" s="110" t="s">
        <v>484</v>
      </c>
      <c r="AK23" s="259">
        <v>115</v>
      </c>
      <c r="AL23" s="555">
        <v>1.62</v>
      </c>
      <c r="AM23" s="117">
        <v>1.97</v>
      </c>
      <c r="AN23" s="556">
        <v>37.13</v>
      </c>
      <c r="AO23" s="120"/>
      <c r="AP23" s="429">
        <f>(8760/1000)*(Summary!$D$10*$AN23+Summary!$D$9*$AM23+Summary!$D$8*$AL23)</f>
        <v>138.77154000000002</v>
      </c>
      <c r="AQ23" s="430">
        <f t="shared" si="2"/>
        <v>138.77154000000002</v>
      </c>
      <c r="AR23" s="434"/>
      <c r="AS23" s="66" t="str">
        <f t="shared" si="0"/>
        <v>N</v>
      </c>
      <c r="AT23" s="38">
        <f t="shared" si="1"/>
        <v>0</v>
      </c>
      <c r="AU23" s="432" t="s">
        <v>0</v>
      </c>
      <c r="AV23" s="830"/>
      <c r="AW23" s="777">
        <f>Summary!$D$19</f>
        <v>155</v>
      </c>
    </row>
    <row r="24" spans="1:243" s="5" customFormat="1" ht="51">
      <c r="A24" s="542">
        <v>18</v>
      </c>
      <c r="B24" s="405">
        <v>88</v>
      </c>
      <c r="C24" s="40" t="s">
        <v>706</v>
      </c>
      <c r="D24" s="74">
        <v>39661</v>
      </c>
      <c r="E24" s="37" t="s">
        <v>621</v>
      </c>
      <c r="F24" s="37" t="s">
        <v>432</v>
      </c>
      <c r="G24" s="49" t="s">
        <v>621</v>
      </c>
      <c r="H24" s="57">
        <v>1</v>
      </c>
      <c r="I24" s="40" t="s">
        <v>624</v>
      </c>
      <c r="J24" s="39">
        <v>2</v>
      </c>
      <c r="K24" s="465">
        <v>3.33</v>
      </c>
      <c r="L24" s="39" t="s">
        <v>625</v>
      </c>
      <c r="M24" s="39">
        <v>2048</v>
      </c>
      <c r="N24" s="43">
        <v>2</v>
      </c>
      <c r="O24" s="39">
        <v>1</v>
      </c>
      <c r="P24" s="75">
        <v>500</v>
      </c>
      <c r="Q24" s="75">
        <v>1</v>
      </c>
      <c r="R24" s="75"/>
      <c r="S24" s="75"/>
      <c r="T24" s="57" t="s">
        <v>626</v>
      </c>
      <c r="U24" s="50">
        <v>0</v>
      </c>
      <c r="V24" s="39"/>
      <c r="W24" s="39" t="s">
        <v>627</v>
      </c>
      <c r="X24" s="49" t="s">
        <v>628</v>
      </c>
      <c r="Y24" s="49">
        <v>32</v>
      </c>
      <c r="Z24" s="57" t="s">
        <v>396</v>
      </c>
      <c r="AA24" s="487">
        <v>300</v>
      </c>
      <c r="AB24" s="488" t="s">
        <v>629</v>
      </c>
      <c r="AC24" s="489" t="s">
        <v>441</v>
      </c>
      <c r="AD24" s="57" t="s">
        <v>441</v>
      </c>
      <c r="AE24" s="50" t="s">
        <v>441</v>
      </c>
      <c r="AF24" s="39" t="s">
        <v>441</v>
      </c>
      <c r="AG24" s="39" t="s">
        <v>630</v>
      </c>
      <c r="AH24" s="39" t="s">
        <v>441</v>
      </c>
      <c r="AI24" s="39">
        <v>1000</v>
      </c>
      <c r="AJ24" s="39"/>
      <c r="AK24" s="52">
        <v>115</v>
      </c>
      <c r="AL24" s="40">
        <v>1.5</v>
      </c>
      <c r="AM24" s="37">
        <v>1.7</v>
      </c>
      <c r="AN24" s="52">
        <f>AVERAGE(39,36)</f>
        <v>37.5</v>
      </c>
      <c r="AO24" s="53"/>
      <c r="AP24" s="429">
        <f>(8760/1000)*(Summary!$D$10*$AN24+Summary!$D$9*$AM24+Summary!$D$8*$AL24)</f>
        <v>139.3716</v>
      </c>
      <c r="AQ24" s="430">
        <f t="shared" si="2"/>
        <v>139.3716</v>
      </c>
      <c r="AR24" s="434"/>
      <c r="AS24" s="66" t="str">
        <f t="shared" si="0"/>
        <v>N</v>
      </c>
      <c r="AT24" s="38">
        <f t="shared" si="1"/>
        <v>0</v>
      </c>
      <c r="AU24" s="432" t="s">
        <v>0</v>
      </c>
      <c r="AV24" s="824"/>
      <c r="AW24" s="777">
        <f>Summary!$D$19</f>
        <v>155</v>
      </c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</row>
    <row r="25" spans="1:243" s="123" customFormat="1" ht="51">
      <c r="A25" s="542">
        <v>19</v>
      </c>
      <c r="B25" s="405">
        <v>475</v>
      </c>
      <c r="C25" s="40" t="s">
        <v>706</v>
      </c>
      <c r="D25" s="74">
        <v>39661</v>
      </c>
      <c r="E25" s="37" t="s">
        <v>621</v>
      </c>
      <c r="F25" s="37" t="s">
        <v>432</v>
      </c>
      <c r="G25" s="49" t="s">
        <v>621</v>
      </c>
      <c r="H25" s="57">
        <v>1</v>
      </c>
      <c r="I25" s="40" t="s">
        <v>624</v>
      </c>
      <c r="J25" s="39">
        <v>2</v>
      </c>
      <c r="K25" s="465">
        <v>3.33</v>
      </c>
      <c r="L25" s="39" t="s">
        <v>625</v>
      </c>
      <c r="M25" s="39">
        <v>2048</v>
      </c>
      <c r="N25" s="43">
        <v>2</v>
      </c>
      <c r="O25" s="39">
        <v>1</v>
      </c>
      <c r="P25" s="75">
        <v>500</v>
      </c>
      <c r="Q25" s="75">
        <v>1</v>
      </c>
      <c r="R25" s="75"/>
      <c r="S25" s="75"/>
      <c r="T25" s="57" t="s">
        <v>626</v>
      </c>
      <c r="U25" s="50">
        <v>0</v>
      </c>
      <c r="V25" s="39"/>
      <c r="W25" s="39" t="s">
        <v>627</v>
      </c>
      <c r="X25" s="49" t="s">
        <v>628</v>
      </c>
      <c r="Y25" s="49">
        <v>32</v>
      </c>
      <c r="Z25" s="57" t="s">
        <v>396</v>
      </c>
      <c r="AA25" s="487">
        <v>300</v>
      </c>
      <c r="AB25" s="488" t="s">
        <v>629</v>
      </c>
      <c r="AC25" s="489" t="s">
        <v>441</v>
      </c>
      <c r="AD25" s="57" t="s">
        <v>441</v>
      </c>
      <c r="AE25" s="50" t="s">
        <v>441</v>
      </c>
      <c r="AF25" s="39" t="s">
        <v>441</v>
      </c>
      <c r="AG25" s="39" t="s">
        <v>630</v>
      </c>
      <c r="AH25" s="39" t="s">
        <v>441</v>
      </c>
      <c r="AI25" s="39">
        <v>1000</v>
      </c>
      <c r="AJ25" s="39"/>
      <c r="AK25" s="52">
        <v>230</v>
      </c>
      <c r="AL25" s="40">
        <v>1.7</v>
      </c>
      <c r="AM25" s="37">
        <v>1.9</v>
      </c>
      <c r="AN25" s="52">
        <f>AVERAGE(39,36)</f>
        <v>37.5</v>
      </c>
      <c r="AO25" s="53"/>
      <c r="AP25" s="429">
        <f>(8760/1000)*(Summary!$D$10*$AN25+Summary!$D$9*$AM25+Summary!$D$8*$AL25)</f>
        <v>140.4228</v>
      </c>
      <c r="AQ25" s="430">
        <f t="shared" si="2"/>
        <v>140.4228</v>
      </c>
      <c r="AR25" s="440"/>
      <c r="AS25" s="66" t="str">
        <f t="shared" si="0"/>
        <v>N</v>
      </c>
      <c r="AT25" s="38">
        <f t="shared" si="1"/>
        <v>0</v>
      </c>
      <c r="AU25" s="432" t="s">
        <v>0</v>
      </c>
      <c r="AV25" s="831"/>
      <c r="AW25" s="777">
        <f>Summary!$D$19</f>
        <v>155</v>
      </c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</row>
    <row r="26" spans="1:243" s="100" customFormat="1" ht="14.25">
      <c r="A26" s="542">
        <v>20</v>
      </c>
      <c r="B26" s="405">
        <v>327</v>
      </c>
      <c r="C26" s="298" t="s">
        <v>697</v>
      </c>
      <c r="D26" s="121">
        <v>39685</v>
      </c>
      <c r="E26" s="126" t="s">
        <v>621</v>
      </c>
      <c r="F26" s="119"/>
      <c r="G26" s="111"/>
      <c r="H26" s="259">
        <v>1</v>
      </c>
      <c r="I26" s="297" t="s">
        <v>120</v>
      </c>
      <c r="J26" s="114">
        <v>2</v>
      </c>
      <c r="K26" s="474">
        <v>2.5</v>
      </c>
      <c r="L26" s="114" t="s">
        <v>115</v>
      </c>
      <c r="M26" s="114">
        <v>1024</v>
      </c>
      <c r="N26" s="43">
        <v>1</v>
      </c>
      <c r="O26" s="110">
        <v>1</v>
      </c>
      <c r="P26" s="115">
        <v>320</v>
      </c>
      <c r="Q26" s="115" t="s">
        <v>673</v>
      </c>
      <c r="R26" s="115"/>
      <c r="S26" s="115"/>
      <c r="T26" s="259" t="s">
        <v>441</v>
      </c>
      <c r="U26" s="116">
        <v>0</v>
      </c>
      <c r="V26" s="110" t="s">
        <v>116</v>
      </c>
      <c r="W26" s="110"/>
      <c r="X26" s="115" t="s">
        <v>117</v>
      </c>
      <c r="Y26" s="115"/>
      <c r="Z26" s="259" t="s">
        <v>398</v>
      </c>
      <c r="AA26" s="522" t="s">
        <v>35</v>
      </c>
      <c r="AB26" s="523" t="s">
        <v>118</v>
      </c>
      <c r="AC26" s="523"/>
      <c r="AD26" s="259" t="s">
        <v>438</v>
      </c>
      <c r="AE26" s="116" t="s">
        <v>441</v>
      </c>
      <c r="AF26" s="110" t="s">
        <v>441</v>
      </c>
      <c r="AG26" s="110" t="s">
        <v>438</v>
      </c>
      <c r="AH26" s="110" t="s">
        <v>441</v>
      </c>
      <c r="AI26" s="110" t="s">
        <v>484</v>
      </c>
      <c r="AJ26" s="110" t="s">
        <v>484</v>
      </c>
      <c r="AK26" s="259">
        <v>115</v>
      </c>
      <c r="AL26" s="555">
        <v>1.22</v>
      </c>
      <c r="AM26" s="117">
        <v>2.56</v>
      </c>
      <c r="AN26" s="556">
        <v>38.3</v>
      </c>
      <c r="AO26" s="120"/>
      <c r="AP26" s="429">
        <f>(8760/1000)*(Summary!$D$10*$AN26+Summary!$D$9*$AM26+Summary!$D$8*$AL26)</f>
        <v>141.20244</v>
      </c>
      <c r="AQ26" s="430">
        <f t="shared" si="2"/>
        <v>141.20244</v>
      </c>
      <c r="AR26" s="441"/>
      <c r="AS26" s="66" t="str">
        <f t="shared" si="0"/>
        <v>N</v>
      </c>
      <c r="AT26" s="38">
        <f t="shared" si="1"/>
        <v>0</v>
      </c>
      <c r="AU26" s="432" t="s">
        <v>0</v>
      </c>
      <c r="AV26" s="824"/>
      <c r="AW26" s="777">
        <f>Summary!$D$19</f>
        <v>155</v>
      </c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</row>
    <row r="27" spans="1:243" s="123" customFormat="1" ht="27">
      <c r="A27" s="542">
        <v>21</v>
      </c>
      <c r="B27" s="405">
        <v>119</v>
      </c>
      <c r="C27" s="40" t="s">
        <v>710</v>
      </c>
      <c r="D27" s="63">
        <v>39540</v>
      </c>
      <c r="E27" s="37" t="s">
        <v>820</v>
      </c>
      <c r="F27" s="37" t="s">
        <v>432</v>
      </c>
      <c r="G27" s="66" t="s">
        <v>685</v>
      </c>
      <c r="H27" s="69">
        <v>1</v>
      </c>
      <c r="I27" s="40" t="s">
        <v>684</v>
      </c>
      <c r="J27" s="62">
        <v>2</v>
      </c>
      <c r="K27" s="466">
        <v>2.4</v>
      </c>
      <c r="L27" s="37" t="s">
        <v>671</v>
      </c>
      <c r="M27" s="37">
        <v>4096</v>
      </c>
      <c r="N27" s="43">
        <v>4</v>
      </c>
      <c r="O27" s="62">
        <v>1</v>
      </c>
      <c r="P27" s="66" t="s">
        <v>672</v>
      </c>
      <c r="Q27" s="66" t="s">
        <v>673</v>
      </c>
      <c r="R27" s="38" t="s">
        <v>674</v>
      </c>
      <c r="S27" s="292" t="s">
        <v>675</v>
      </c>
      <c r="T27" s="69"/>
      <c r="U27" s="40">
        <v>0</v>
      </c>
      <c r="V27" s="62"/>
      <c r="W27" s="62"/>
      <c r="X27" s="38"/>
      <c r="Y27" s="38"/>
      <c r="Z27" s="69" t="s">
        <v>396</v>
      </c>
      <c r="AA27" s="493">
        <v>180</v>
      </c>
      <c r="AB27" s="494">
        <v>78</v>
      </c>
      <c r="AC27" s="488" t="s">
        <v>438</v>
      </c>
      <c r="AD27" s="52" t="s">
        <v>441</v>
      </c>
      <c r="AE27" s="40" t="s">
        <v>438</v>
      </c>
      <c r="AF27" s="37" t="s">
        <v>438</v>
      </c>
      <c r="AG27" s="37" t="s">
        <v>441</v>
      </c>
      <c r="AH27" s="37" t="s">
        <v>441</v>
      </c>
      <c r="AI27" s="37" t="s">
        <v>676</v>
      </c>
      <c r="AJ27" s="37" t="s">
        <v>676</v>
      </c>
      <c r="AK27" s="69">
        <v>100</v>
      </c>
      <c r="AL27" s="36">
        <v>1.6</v>
      </c>
      <c r="AM27" s="62">
        <v>2.7</v>
      </c>
      <c r="AN27" s="69">
        <v>42.2</v>
      </c>
      <c r="AO27" s="70"/>
      <c r="AP27" s="429">
        <f>(8760/1000)*(Summary!$D$10*$AN27+Summary!$D$9*$AM27+Summary!$D$8*$AL27)</f>
        <v>156.76020000000003</v>
      </c>
      <c r="AQ27" s="430">
        <f t="shared" si="2"/>
        <v>141.76020000000003</v>
      </c>
      <c r="AR27" s="442"/>
      <c r="AS27" s="66" t="str">
        <f t="shared" si="0"/>
        <v>Y</v>
      </c>
      <c r="AT27" s="38">
        <f t="shared" si="1"/>
        <v>15</v>
      </c>
      <c r="AU27" s="432" t="s">
        <v>0</v>
      </c>
      <c r="AV27" s="828"/>
      <c r="AW27" s="777">
        <f>Summary!$D$19</f>
        <v>155</v>
      </c>
      <c r="AX27" s="84"/>
      <c r="AY27" s="84"/>
      <c r="AZ27" s="84"/>
      <c r="BA27" s="84"/>
      <c r="BB27" s="84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243" s="144" customFormat="1" ht="39.75">
      <c r="A28" s="542">
        <v>22</v>
      </c>
      <c r="B28" s="405">
        <v>108</v>
      </c>
      <c r="C28" s="40" t="s">
        <v>710</v>
      </c>
      <c r="D28" s="63">
        <v>39540</v>
      </c>
      <c r="E28" s="37" t="s">
        <v>621</v>
      </c>
      <c r="F28" s="37" t="s">
        <v>446</v>
      </c>
      <c r="G28" s="66" t="s">
        <v>667</v>
      </c>
      <c r="H28" s="52">
        <v>1</v>
      </c>
      <c r="I28" s="40" t="s">
        <v>681</v>
      </c>
      <c r="J28" s="37">
        <v>1</v>
      </c>
      <c r="K28" s="466">
        <v>1.8</v>
      </c>
      <c r="L28" s="37" t="s">
        <v>671</v>
      </c>
      <c r="M28" s="37">
        <v>4096</v>
      </c>
      <c r="N28" s="43">
        <v>4</v>
      </c>
      <c r="O28" s="37">
        <v>1</v>
      </c>
      <c r="P28" s="66" t="s">
        <v>672</v>
      </c>
      <c r="Q28" s="66" t="s">
        <v>673</v>
      </c>
      <c r="R28" s="66" t="s">
        <v>674</v>
      </c>
      <c r="S28" s="292" t="s">
        <v>675</v>
      </c>
      <c r="T28" s="52"/>
      <c r="U28" s="40">
        <v>0</v>
      </c>
      <c r="V28" s="37"/>
      <c r="W28" s="37"/>
      <c r="X28" s="65"/>
      <c r="Y28" s="65"/>
      <c r="Z28" s="52" t="s">
        <v>396</v>
      </c>
      <c r="AA28" s="492">
        <v>250</v>
      </c>
      <c r="AB28" s="488">
        <v>83</v>
      </c>
      <c r="AC28" s="488" t="s">
        <v>441</v>
      </c>
      <c r="AD28" s="52" t="s">
        <v>441</v>
      </c>
      <c r="AE28" s="40" t="s">
        <v>441</v>
      </c>
      <c r="AF28" s="37" t="s">
        <v>441</v>
      </c>
      <c r="AG28" s="37"/>
      <c r="AH28" s="37" t="s">
        <v>441</v>
      </c>
      <c r="AI28" s="37" t="s">
        <v>676</v>
      </c>
      <c r="AJ28" s="37" t="s">
        <v>676</v>
      </c>
      <c r="AK28" s="52">
        <v>100</v>
      </c>
      <c r="AL28" s="40">
        <v>1.6</v>
      </c>
      <c r="AM28" s="37">
        <v>2.5</v>
      </c>
      <c r="AN28" s="206">
        <v>43.3</v>
      </c>
      <c r="AO28" s="68"/>
      <c r="AP28" s="429">
        <f>(8760/1000)*(Summary!$D$10*$AN28+Summary!$D$9*$AM28+Summary!$D$8*$AL28)</f>
        <v>160.527</v>
      </c>
      <c r="AQ28" s="430">
        <f t="shared" si="2"/>
        <v>145.527</v>
      </c>
      <c r="AR28" s="443"/>
      <c r="AS28" s="66" t="str">
        <f t="shared" si="0"/>
        <v>Y</v>
      </c>
      <c r="AT28" s="38">
        <f t="shared" si="1"/>
        <v>15</v>
      </c>
      <c r="AU28" s="432" t="s">
        <v>0</v>
      </c>
      <c r="AV28" s="828"/>
      <c r="AW28" s="777">
        <f>Summary!$D$19</f>
        <v>155</v>
      </c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</row>
    <row r="29" spans="1:243" s="102" customFormat="1" ht="14.25">
      <c r="A29" s="542">
        <v>23</v>
      </c>
      <c r="B29" s="405">
        <v>338</v>
      </c>
      <c r="C29" s="298" t="s">
        <v>697</v>
      </c>
      <c r="D29" s="121">
        <v>39686</v>
      </c>
      <c r="E29" s="126" t="s">
        <v>621</v>
      </c>
      <c r="F29" s="119"/>
      <c r="G29" s="111"/>
      <c r="H29" s="259">
        <v>1</v>
      </c>
      <c r="I29" s="298" t="s">
        <v>120</v>
      </c>
      <c r="J29" s="114">
        <v>2</v>
      </c>
      <c r="K29" s="474">
        <v>2.5</v>
      </c>
      <c r="L29" s="114" t="s">
        <v>115</v>
      </c>
      <c r="M29" s="114">
        <v>2048</v>
      </c>
      <c r="N29" s="43">
        <v>2</v>
      </c>
      <c r="O29" s="110">
        <v>1</v>
      </c>
      <c r="P29" s="115">
        <v>320</v>
      </c>
      <c r="Q29" s="115" t="s">
        <v>673</v>
      </c>
      <c r="R29" s="115"/>
      <c r="S29" s="115"/>
      <c r="T29" s="259" t="s">
        <v>441</v>
      </c>
      <c r="U29" s="116">
        <v>0</v>
      </c>
      <c r="V29" s="110" t="s">
        <v>116</v>
      </c>
      <c r="W29" s="110"/>
      <c r="X29" s="115" t="s">
        <v>117</v>
      </c>
      <c r="Y29" s="115"/>
      <c r="Z29" s="259" t="s">
        <v>398</v>
      </c>
      <c r="AA29" s="522" t="s">
        <v>35</v>
      </c>
      <c r="AB29" s="523" t="s">
        <v>118</v>
      </c>
      <c r="AC29" s="523"/>
      <c r="AD29" s="259" t="s">
        <v>438</v>
      </c>
      <c r="AE29" s="116" t="s">
        <v>441</v>
      </c>
      <c r="AF29" s="110" t="s">
        <v>441</v>
      </c>
      <c r="AG29" s="110" t="s">
        <v>438</v>
      </c>
      <c r="AH29" s="110" t="s">
        <v>441</v>
      </c>
      <c r="AI29" s="110" t="s">
        <v>484</v>
      </c>
      <c r="AJ29" s="110" t="s">
        <v>484</v>
      </c>
      <c r="AK29" s="259">
        <v>115</v>
      </c>
      <c r="AL29" s="555">
        <v>1.21</v>
      </c>
      <c r="AM29" s="117">
        <v>2.62</v>
      </c>
      <c r="AN29" s="556">
        <v>39.66</v>
      </c>
      <c r="AO29" s="120"/>
      <c r="AP29" s="429">
        <f>(8760/1000)*(Summary!$D$10*$AN29+Summary!$D$9*$AM29+Summary!$D$8*$AL29)</f>
        <v>145.94598</v>
      </c>
      <c r="AQ29" s="430">
        <f t="shared" si="2"/>
        <v>145.94598</v>
      </c>
      <c r="AR29" s="441"/>
      <c r="AS29" s="66" t="str">
        <f t="shared" si="0"/>
        <v>N</v>
      </c>
      <c r="AT29" s="38">
        <f t="shared" si="1"/>
        <v>0</v>
      </c>
      <c r="AU29" s="432" t="s">
        <v>0</v>
      </c>
      <c r="AV29" s="832"/>
      <c r="AW29" s="777">
        <f>Summary!$D$19</f>
        <v>155</v>
      </c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</row>
    <row r="30" spans="1:243" s="3" customFormat="1" ht="39.75">
      <c r="A30" s="542">
        <v>24</v>
      </c>
      <c r="B30" s="405">
        <v>115</v>
      </c>
      <c r="C30" s="40" t="s">
        <v>710</v>
      </c>
      <c r="D30" s="63">
        <v>39532</v>
      </c>
      <c r="E30" s="37" t="s">
        <v>621</v>
      </c>
      <c r="F30" s="37" t="s">
        <v>446</v>
      </c>
      <c r="G30" s="66" t="s">
        <v>667</v>
      </c>
      <c r="H30" s="69">
        <v>1</v>
      </c>
      <c r="I30" s="40" t="s">
        <v>681</v>
      </c>
      <c r="J30" s="62">
        <v>1</v>
      </c>
      <c r="K30" s="466">
        <v>1.8</v>
      </c>
      <c r="L30" s="37" t="s">
        <v>683</v>
      </c>
      <c r="M30" s="37">
        <v>4096</v>
      </c>
      <c r="N30" s="43">
        <v>4</v>
      </c>
      <c r="O30" s="62">
        <v>1</v>
      </c>
      <c r="P30" s="66" t="s">
        <v>672</v>
      </c>
      <c r="Q30" s="66" t="s">
        <v>673</v>
      </c>
      <c r="R30" s="38" t="s">
        <v>674</v>
      </c>
      <c r="S30" s="292" t="s">
        <v>675</v>
      </c>
      <c r="T30" s="69"/>
      <c r="U30" s="40">
        <v>0</v>
      </c>
      <c r="V30" s="62"/>
      <c r="W30" s="62"/>
      <c r="X30" s="38"/>
      <c r="Y30" s="38"/>
      <c r="Z30" s="69" t="s">
        <v>396</v>
      </c>
      <c r="AA30" s="493">
        <v>200</v>
      </c>
      <c r="AB30" s="494">
        <v>75</v>
      </c>
      <c r="AC30" s="488" t="s">
        <v>438</v>
      </c>
      <c r="AD30" s="52" t="s">
        <v>441</v>
      </c>
      <c r="AE30" s="40" t="s">
        <v>438</v>
      </c>
      <c r="AF30" s="37" t="s">
        <v>438</v>
      </c>
      <c r="AG30" s="62"/>
      <c r="AH30" s="37" t="s">
        <v>441</v>
      </c>
      <c r="AI30" s="37" t="s">
        <v>676</v>
      </c>
      <c r="AJ30" s="37" t="s">
        <v>676</v>
      </c>
      <c r="AK30" s="69">
        <v>100</v>
      </c>
      <c r="AL30" s="36">
        <v>0.9</v>
      </c>
      <c r="AM30" s="62">
        <v>2.9</v>
      </c>
      <c r="AN30" s="204">
        <v>44.9</v>
      </c>
      <c r="AO30" s="70"/>
      <c r="AP30" s="429">
        <f>(8760/1000)*(Summary!$D$10*$AN30+Summary!$D$9*$AM30+Summary!$D$8*$AL30)</f>
        <v>162.936</v>
      </c>
      <c r="AQ30" s="430">
        <f t="shared" si="2"/>
        <v>147.936</v>
      </c>
      <c r="AR30" s="438"/>
      <c r="AS30" s="66" t="str">
        <f t="shared" si="0"/>
        <v>Y</v>
      </c>
      <c r="AT30" s="38">
        <f t="shared" si="1"/>
        <v>15</v>
      </c>
      <c r="AU30" s="432" t="s">
        <v>0</v>
      </c>
      <c r="AV30" s="827"/>
      <c r="AW30" s="777">
        <f>Summary!$D$19</f>
        <v>155</v>
      </c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</row>
    <row r="31" spans="1:243" s="118" customFormat="1" ht="51">
      <c r="A31" s="542">
        <v>25</v>
      </c>
      <c r="B31" s="405">
        <v>89</v>
      </c>
      <c r="C31" s="40" t="s">
        <v>706</v>
      </c>
      <c r="D31" s="74">
        <v>39661</v>
      </c>
      <c r="E31" s="37" t="s">
        <v>621</v>
      </c>
      <c r="F31" s="37" t="s">
        <v>432</v>
      </c>
      <c r="G31" s="49" t="s">
        <v>621</v>
      </c>
      <c r="H31" s="57">
        <v>1</v>
      </c>
      <c r="I31" s="40" t="s">
        <v>631</v>
      </c>
      <c r="J31" s="39">
        <v>4</v>
      </c>
      <c r="K31" s="465">
        <v>2.83</v>
      </c>
      <c r="L31" s="39" t="s">
        <v>625</v>
      </c>
      <c r="M31" s="39">
        <v>2048</v>
      </c>
      <c r="N31" s="43">
        <v>2</v>
      </c>
      <c r="O31" s="39">
        <v>1</v>
      </c>
      <c r="P31" s="75">
        <v>500</v>
      </c>
      <c r="Q31" s="75">
        <v>1</v>
      </c>
      <c r="R31" s="75"/>
      <c r="S31" s="75"/>
      <c r="T31" s="57" t="s">
        <v>626</v>
      </c>
      <c r="U31" s="50">
        <v>0</v>
      </c>
      <c r="V31" s="39"/>
      <c r="W31" s="39" t="s">
        <v>627</v>
      </c>
      <c r="X31" s="49" t="s">
        <v>628</v>
      </c>
      <c r="Y31" s="49">
        <v>32</v>
      </c>
      <c r="Z31" s="57" t="s">
        <v>396</v>
      </c>
      <c r="AA31" s="487">
        <v>300</v>
      </c>
      <c r="AB31" s="488" t="s">
        <v>629</v>
      </c>
      <c r="AC31" s="489" t="s">
        <v>441</v>
      </c>
      <c r="AD31" s="57" t="s">
        <v>441</v>
      </c>
      <c r="AE31" s="50" t="s">
        <v>441</v>
      </c>
      <c r="AF31" s="39" t="s">
        <v>441</v>
      </c>
      <c r="AG31" s="39" t="s">
        <v>630</v>
      </c>
      <c r="AH31" s="39" t="s">
        <v>441</v>
      </c>
      <c r="AI31" s="39">
        <v>1000</v>
      </c>
      <c r="AJ31" s="39"/>
      <c r="AK31" s="52">
        <v>115</v>
      </c>
      <c r="AL31" s="40">
        <v>1.5</v>
      </c>
      <c r="AM31" s="37">
        <v>1.7</v>
      </c>
      <c r="AN31" s="52">
        <f>AVERAGE(41,39)</f>
        <v>40</v>
      </c>
      <c r="AO31" s="53"/>
      <c r="AP31" s="429">
        <f>(8760/1000)*(Summary!$D$10*$AN31+Summary!$D$9*$AM31+Summary!$D$8*$AL31)</f>
        <v>148.1316</v>
      </c>
      <c r="AQ31" s="430">
        <f t="shared" si="2"/>
        <v>148.1316</v>
      </c>
      <c r="AR31" s="438"/>
      <c r="AS31" s="66" t="str">
        <f t="shared" si="0"/>
        <v>N</v>
      </c>
      <c r="AT31" s="38">
        <f t="shared" si="1"/>
        <v>0</v>
      </c>
      <c r="AU31" s="432" t="s">
        <v>0</v>
      </c>
      <c r="AV31" s="827"/>
      <c r="AW31" s="777">
        <f>Summary!$D$19</f>
        <v>155</v>
      </c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</row>
    <row r="32" spans="1:243" s="123" customFormat="1" ht="12.75">
      <c r="A32" s="542">
        <v>26</v>
      </c>
      <c r="B32" s="405">
        <v>341</v>
      </c>
      <c r="C32" s="298" t="s">
        <v>697</v>
      </c>
      <c r="D32" s="121">
        <v>39686</v>
      </c>
      <c r="E32" s="126" t="s">
        <v>621</v>
      </c>
      <c r="F32" s="119"/>
      <c r="G32" s="124"/>
      <c r="H32" s="260">
        <v>1</v>
      </c>
      <c r="I32" s="297" t="s">
        <v>121</v>
      </c>
      <c r="J32" s="114">
        <v>2</v>
      </c>
      <c r="K32" s="475">
        <v>3</v>
      </c>
      <c r="L32" s="114" t="s">
        <v>115</v>
      </c>
      <c r="M32" s="114">
        <v>4096</v>
      </c>
      <c r="N32" s="43">
        <v>4</v>
      </c>
      <c r="O32" s="110">
        <v>1</v>
      </c>
      <c r="P32" s="115">
        <v>320</v>
      </c>
      <c r="Q32" s="115" t="s">
        <v>673</v>
      </c>
      <c r="R32" s="124"/>
      <c r="S32" s="124"/>
      <c r="T32" s="259" t="s">
        <v>441</v>
      </c>
      <c r="U32" s="116">
        <v>0</v>
      </c>
      <c r="V32" s="110" t="s">
        <v>116</v>
      </c>
      <c r="W32" s="119"/>
      <c r="X32" s="115" t="s">
        <v>117</v>
      </c>
      <c r="Y32" s="124"/>
      <c r="Z32" s="259" t="s">
        <v>398</v>
      </c>
      <c r="AA32" s="522" t="s">
        <v>35</v>
      </c>
      <c r="AB32" s="523" t="s">
        <v>118</v>
      </c>
      <c r="AC32" s="524"/>
      <c r="AD32" s="259" t="s">
        <v>438</v>
      </c>
      <c r="AE32" s="116" t="s">
        <v>441</v>
      </c>
      <c r="AF32" s="110" t="s">
        <v>441</v>
      </c>
      <c r="AG32" s="110" t="s">
        <v>438</v>
      </c>
      <c r="AH32" s="110" t="s">
        <v>441</v>
      </c>
      <c r="AI32" s="110" t="s">
        <v>484</v>
      </c>
      <c r="AJ32" s="110" t="s">
        <v>484</v>
      </c>
      <c r="AK32" s="259">
        <v>115</v>
      </c>
      <c r="AL32" s="555">
        <v>1.19</v>
      </c>
      <c r="AM32" s="117">
        <v>2.95</v>
      </c>
      <c r="AN32" s="556">
        <v>44.64</v>
      </c>
      <c r="AO32" s="122"/>
      <c r="AP32" s="429">
        <f>(8760/1000)*(Summary!$D$10*$AN32+Summary!$D$9*$AM32+Summary!$D$8*$AL32)</f>
        <v>163.44408</v>
      </c>
      <c r="AQ32" s="430">
        <f t="shared" si="2"/>
        <v>148.44408</v>
      </c>
      <c r="AR32" s="441"/>
      <c r="AS32" s="66" t="str">
        <f t="shared" si="0"/>
        <v>Y</v>
      </c>
      <c r="AT32" s="38">
        <f t="shared" si="1"/>
        <v>15</v>
      </c>
      <c r="AU32" s="432" t="s">
        <v>0</v>
      </c>
      <c r="AV32" s="826"/>
      <c r="AW32" s="777">
        <f>Summary!$D$19</f>
        <v>155</v>
      </c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</row>
    <row r="33" spans="1:243" s="123" customFormat="1" ht="51">
      <c r="A33" s="542">
        <v>27</v>
      </c>
      <c r="B33" s="405">
        <v>474</v>
      </c>
      <c r="C33" s="40" t="s">
        <v>706</v>
      </c>
      <c r="D33" s="74">
        <v>39661</v>
      </c>
      <c r="E33" s="37" t="s">
        <v>621</v>
      </c>
      <c r="F33" s="37" t="s">
        <v>432</v>
      </c>
      <c r="G33" s="49" t="s">
        <v>621</v>
      </c>
      <c r="H33" s="57">
        <v>1</v>
      </c>
      <c r="I33" s="40" t="s">
        <v>631</v>
      </c>
      <c r="J33" s="39">
        <v>4</v>
      </c>
      <c r="K33" s="465">
        <v>2.83</v>
      </c>
      <c r="L33" s="39" t="s">
        <v>625</v>
      </c>
      <c r="M33" s="39">
        <v>2048</v>
      </c>
      <c r="N33" s="43">
        <v>2</v>
      </c>
      <c r="O33" s="39">
        <v>1</v>
      </c>
      <c r="P33" s="75">
        <v>500</v>
      </c>
      <c r="Q33" s="75">
        <v>1</v>
      </c>
      <c r="R33" s="75"/>
      <c r="S33" s="75"/>
      <c r="T33" s="57" t="s">
        <v>626</v>
      </c>
      <c r="U33" s="50">
        <v>0</v>
      </c>
      <c r="V33" s="39"/>
      <c r="W33" s="39" t="s">
        <v>627</v>
      </c>
      <c r="X33" s="49" t="s">
        <v>628</v>
      </c>
      <c r="Y33" s="49">
        <v>32</v>
      </c>
      <c r="Z33" s="57" t="s">
        <v>396</v>
      </c>
      <c r="AA33" s="487">
        <v>300</v>
      </c>
      <c r="AB33" s="488" t="s">
        <v>629</v>
      </c>
      <c r="AC33" s="489" t="s">
        <v>441</v>
      </c>
      <c r="AD33" s="57" t="s">
        <v>441</v>
      </c>
      <c r="AE33" s="50" t="s">
        <v>441</v>
      </c>
      <c r="AF33" s="39" t="s">
        <v>441</v>
      </c>
      <c r="AG33" s="39" t="s">
        <v>630</v>
      </c>
      <c r="AH33" s="39" t="s">
        <v>441</v>
      </c>
      <c r="AI33" s="39">
        <v>1000</v>
      </c>
      <c r="AJ33" s="39"/>
      <c r="AK33" s="52">
        <v>230</v>
      </c>
      <c r="AL33" s="40">
        <v>1.7</v>
      </c>
      <c r="AM33" s="37">
        <v>1.9</v>
      </c>
      <c r="AN33" s="52">
        <f>AVERAGE(41,39)</f>
        <v>40</v>
      </c>
      <c r="AO33" s="53"/>
      <c r="AP33" s="429">
        <f>(8760/1000)*(Summary!$D$10*$AN33+Summary!$D$9*$AM33+Summary!$D$8*$AL33)</f>
        <v>149.1828</v>
      </c>
      <c r="AQ33" s="430">
        <f t="shared" si="2"/>
        <v>149.1828</v>
      </c>
      <c r="AR33" s="434"/>
      <c r="AS33" s="66" t="str">
        <f t="shared" si="0"/>
        <v>N</v>
      </c>
      <c r="AT33" s="38">
        <f t="shared" si="1"/>
        <v>0</v>
      </c>
      <c r="AU33" s="432" t="s">
        <v>0</v>
      </c>
      <c r="AV33" s="825"/>
      <c r="AW33" s="777">
        <f>Summary!$D$19</f>
        <v>155</v>
      </c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</row>
    <row r="34" spans="1:49" s="123" customFormat="1" ht="12.75">
      <c r="A34" s="542">
        <v>28</v>
      </c>
      <c r="B34" s="405">
        <v>348</v>
      </c>
      <c r="C34" s="298" t="s">
        <v>709</v>
      </c>
      <c r="D34" s="125">
        <v>39687</v>
      </c>
      <c r="E34" s="126" t="s">
        <v>621</v>
      </c>
      <c r="F34" s="119"/>
      <c r="G34" s="124"/>
      <c r="H34" s="259">
        <v>1</v>
      </c>
      <c r="I34" s="297" t="s">
        <v>127</v>
      </c>
      <c r="J34" s="114">
        <v>2</v>
      </c>
      <c r="K34" s="475">
        <v>3.16</v>
      </c>
      <c r="L34" s="114" t="s">
        <v>128</v>
      </c>
      <c r="M34" s="114">
        <v>2048</v>
      </c>
      <c r="N34" s="43">
        <v>2</v>
      </c>
      <c r="O34" s="110">
        <v>1</v>
      </c>
      <c r="P34" s="124">
        <v>160</v>
      </c>
      <c r="Q34" s="115" t="s">
        <v>673</v>
      </c>
      <c r="R34" s="124"/>
      <c r="S34" s="124"/>
      <c r="T34" s="259" t="s">
        <v>441</v>
      </c>
      <c r="U34" s="116">
        <v>0</v>
      </c>
      <c r="V34" s="110" t="s">
        <v>116</v>
      </c>
      <c r="W34" s="119"/>
      <c r="X34" s="115" t="s">
        <v>117</v>
      </c>
      <c r="Y34" s="124"/>
      <c r="Z34" s="259" t="s">
        <v>398</v>
      </c>
      <c r="AA34" s="522" t="s">
        <v>35</v>
      </c>
      <c r="AB34" s="523" t="s">
        <v>118</v>
      </c>
      <c r="AC34" s="524"/>
      <c r="AD34" s="259" t="s">
        <v>438</v>
      </c>
      <c r="AE34" s="116" t="s">
        <v>441</v>
      </c>
      <c r="AF34" s="110" t="s">
        <v>441</v>
      </c>
      <c r="AG34" s="110" t="s">
        <v>438</v>
      </c>
      <c r="AH34" s="110" t="s">
        <v>441</v>
      </c>
      <c r="AI34" s="110" t="s">
        <v>484</v>
      </c>
      <c r="AJ34" s="110" t="s">
        <v>484</v>
      </c>
      <c r="AK34" s="259">
        <v>115</v>
      </c>
      <c r="AL34" s="555">
        <v>1.14</v>
      </c>
      <c r="AM34" s="117">
        <v>1.85</v>
      </c>
      <c r="AN34" s="556">
        <v>41.6</v>
      </c>
      <c r="AO34" s="122"/>
      <c r="AP34" s="429">
        <f>(8760/1000)*(Summary!$D$10*$AN34+Summary!$D$9*$AM34+Summary!$D$8*$AL34)</f>
        <v>152.06922</v>
      </c>
      <c r="AQ34" s="430">
        <f t="shared" si="2"/>
        <v>152.06922</v>
      </c>
      <c r="AR34" s="442"/>
      <c r="AS34" s="66" t="str">
        <f t="shared" si="0"/>
        <v>N</v>
      </c>
      <c r="AT34" s="38">
        <f t="shared" si="1"/>
        <v>0</v>
      </c>
      <c r="AU34" s="432" t="s">
        <v>0</v>
      </c>
      <c r="AV34" s="828"/>
      <c r="AW34" s="777">
        <f>Summary!$D$19</f>
        <v>155</v>
      </c>
    </row>
    <row r="35" spans="1:243" s="100" customFormat="1" ht="27">
      <c r="A35" s="542">
        <v>29</v>
      </c>
      <c r="B35" s="405">
        <v>118</v>
      </c>
      <c r="C35" s="40" t="s">
        <v>710</v>
      </c>
      <c r="D35" s="63">
        <v>39540</v>
      </c>
      <c r="E35" s="37" t="s">
        <v>820</v>
      </c>
      <c r="F35" s="37" t="s">
        <v>446</v>
      </c>
      <c r="G35" s="66" t="s">
        <v>685</v>
      </c>
      <c r="H35" s="69">
        <v>1</v>
      </c>
      <c r="I35" s="40" t="s">
        <v>681</v>
      </c>
      <c r="J35" s="62">
        <v>1</v>
      </c>
      <c r="K35" s="466">
        <v>1.8</v>
      </c>
      <c r="L35" s="37" t="s">
        <v>671</v>
      </c>
      <c r="M35" s="37">
        <v>4096</v>
      </c>
      <c r="N35" s="43">
        <v>4</v>
      </c>
      <c r="O35" s="62">
        <v>1</v>
      </c>
      <c r="P35" s="66" t="s">
        <v>672</v>
      </c>
      <c r="Q35" s="66" t="s">
        <v>673</v>
      </c>
      <c r="R35" s="38" t="s">
        <v>674</v>
      </c>
      <c r="S35" s="292" t="s">
        <v>675</v>
      </c>
      <c r="T35" s="69"/>
      <c r="U35" s="40">
        <v>0</v>
      </c>
      <c r="V35" s="62"/>
      <c r="W35" s="62"/>
      <c r="X35" s="38"/>
      <c r="Y35" s="38"/>
      <c r="Z35" s="69" t="s">
        <v>396</v>
      </c>
      <c r="AA35" s="493">
        <v>180</v>
      </c>
      <c r="AB35" s="494">
        <v>78</v>
      </c>
      <c r="AC35" s="488" t="s">
        <v>438</v>
      </c>
      <c r="AD35" s="52" t="s">
        <v>441</v>
      </c>
      <c r="AE35" s="40" t="s">
        <v>438</v>
      </c>
      <c r="AF35" s="37" t="s">
        <v>438</v>
      </c>
      <c r="AG35" s="37" t="s">
        <v>441</v>
      </c>
      <c r="AH35" s="37" t="s">
        <v>441</v>
      </c>
      <c r="AI35" s="37" t="s">
        <v>676</v>
      </c>
      <c r="AJ35" s="37" t="s">
        <v>676</v>
      </c>
      <c r="AK35" s="69">
        <v>100</v>
      </c>
      <c r="AL35" s="36">
        <v>1.6</v>
      </c>
      <c r="AM35" s="62">
        <v>2.8</v>
      </c>
      <c r="AN35" s="69">
        <v>45.8</v>
      </c>
      <c r="AO35" s="70"/>
      <c r="AP35" s="429">
        <f>(8760/1000)*(Summary!$D$10*$AN35+Summary!$D$9*$AM35+Summary!$D$8*$AL35)</f>
        <v>169.4184</v>
      </c>
      <c r="AQ35" s="430">
        <f t="shared" si="2"/>
        <v>154.4184</v>
      </c>
      <c r="AR35" s="443"/>
      <c r="AS35" s="66" t="str">
        <f t="shared" si="0"/>
        <v>Y</v>
      </c>
      <c r="AT35" s="38">
        <f t="shared" si="1"/>
        <v>15</v>
      </c>
      <c r="AU35" s="432" t="s">
        <v>0</v>
      </c>
      <c r="AV35" s="828"/>
      <c r="AW35" s="777">
        <f>Summary!$D$19</f>
        <v>155</v>
      </c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23"/>
      <c r="II35" s="123"/>
    </row>
    <row r="36" spans="1:243" s="144" customFormat="1" ht="39.75">
      <c r="A36" s="542">
        <v>30</v>
      </c>
      <c r="B36" s="405">
        <v>107</v>
      </c>
      <c r="C36" s="40" t="s">
        <v>710</v>
      </c>
      <c r="D36" s="63">
        <v>39540</v>
      </c>
      <c r="E36" s="37" t="s">
        <v>621</v>
      </c>
      <c r="F36" s="37" t="s">
        <v>432</v>
      </c>
      <c r="G36" s="66" t="s">
        <v>667</v>
      </c>
      <c r="H36" s="52">
        <v>1</v>
      </c>
      <c r="I36" s="40" t="s">
        <v>680</v>
      </c>
      <c r="J36" s="37">
        <v>2</v>
      </c>
      <c r="K36" s="466">
        <v>2</v>
      </c>
      <c r="L36" s="37" t="s">
        <v>671</v>
      </c>
      <c r="M36" s="37">
        <v>4096</v>
      </c>
      <c r="N36" s="43">
        <v>4</v>
      </c>
      <c r="O36" s="37">
        <v>1</v>
      </c>
      <c r="P36" s="66" t="s">
        <v>672</v>
      </c>
      <c r="Q36" s="66" t="s">
        <v>673</v>
      </c>
      <c r="R36" s="66" t="s">
        <v>674</v>
      </c>
      <c r="S36" s="292" t="s">
        <v>675</v>
      </c>
      <c r="T36" s="52"/>
      <c r="U36" s="40">
        <v>0</v>
      </c>
      <c r="V36" s="37"/>
      <c r="W36" s="37"/>
      <c r="X36" s="65"/>
      <c r="Y36" s="65"/>
      <c r="Z36" s="52" t="s">
        <v>396</v>
      </c>
      <c r="AA36" s="492">
        <v>250</v>
      </c>
      <c r="AB36" s="488">
        <v>83</v>
      </c>
      <c r="AC36" s="488" t="s">
        <v>441</v>
      </c>
      <c r="AD36" s="52" t="s">
        <v>441</v>
      </c>
      <c r="AE36" s="40" t="s">
        <v>441</v>
      </c>
      <c r="AF36" s="37" t="s">
        <v>441</v>
      </c>
      <c r="AG36" s="37"/>
      <c r="AH36" s="37" t="s">
        <v>441</v>
      </c>
      <c r="AI36" s="37" t="s">
        <v>676</v>
      </c>
      <c r="AJ36" s="37" t="s">
        <v>676</v>
      </c>
      <c r="AK36" s="52">
        <v>100</v>
      </c>
      <c r="AL36" s="40">
        <v>1.6</v>
      </c>
      <c r="AM36" s="37">
        <v>2.5</v>
      </c>
      <c r="AN36" s="206">
        <v>46</v>
      </c>
      <c r="AO36" s="68"/>
      <c r="AP36" s="429">
        <f>(8760/1000)*(Summary!$D$10*$AN36+Summary!$D$9*$AM36+Summary!$D$8*$AL36)</f>
        <v>169.9878</v>
      </c>
      <c r="AQ36" s="430">
        <f t="shared" si="2"/>
        <v>154.9878</v>
      </c>
      <c r="AR36" s="438"/>
      <c r="AS36" s="66" t="str">
        <f t="shared" si="0"/>
        <v>Y</v>
      </c>
      <c r="AT36" s="38">
        <f t="shared" si="1"/>
        <v>15</v>
      </c>
      <c r="AU36" s="432" t="s">
        <v>0</v>
      </c>
      <c r="AV36" s="827"/>
      <c r="AW36" s="777">
        <f>Summary!$D$19</f>
        <v>155</v>
      </c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</row>
    <row r="37" spans="1:243" s="100" customFormat="1" ht="14.25">
      <c r="A37" s="542">
        <v>31</v>
      </c>
      <c r="B37" s="405">
        <v>239</v>
      </c>
      <c r="C37" s="54" t="s">
        <v>705</v>
      </c>
      <c r="D37" s="168">
        <v>39497</v>
      </c>
      <c r="E37" s="104" t="s">
        <v>621</v>
      </c>
      <c r="F37" s="104" t="s">
        <v>446</v>
      </c>
      <c r="G37" s="56" t="s">
        <v>667</v>
      </c>
      <c r="H37" s="108">
        <v>1</v>
      </c>
      <c r="I37" s="107" t="s">
        <v>88</v>
      </c>
      <c r="J37" s="60">
        <v>1</v>
      </c>
      <c r="K37" s="472">
        <v>1.8</v>
      </c>
      <c r="L37" s="60" t="s">
        <v>75</v>
      </c>
      <c r="M37" s="60">
        <v>1024</v>
      </c>
      <c r="N37" s="43">
        <v>1</v>
      </c>
      <c r="O37" s="60">
        <v>1</v>
      </c>
      <c r="P37" s="56" t="s">
        <v>672</v>
      </c>
      <c r="Q37" s="56" t="s">
        <v>67</v>
      </c>
      <c r="R37" s="226" t="s">
        <v>68</v>
      </c>
      <c r="S37" s="56" t="s">
        <v>438</v>
      </c>
      <c r="T37" s="108"/>
      <c r="U37" s="107">
        <v>0</v>
      </c>
      <c r="V37" s="106" t="s">
        <v>68</v>
      </c>
      <c r="W37" s="60">
        <v>0</v>
      </c>
      <c r="X37" s="56" t="s">
        <v>663</v>
      </c>
      <c r="Y37" s="56" t="s">
        <v>77</v>
      </c>
      <c r="Z37" s="108" t="s">
        <v>396</v>
      </c>
      <c r="AA37" s="490">
        <v>250</v>
      </c>
      <c r="AB37" s="520">
        <v>0.82</v>
      </c>
      <c r="AC37" s="521" t="s">
        <v>441</v>
      </c>
      <c r="AD37" s="108" t="s">
        <v>441</v>
      </c>
      <c r="AE37" s="107" t="s">
        <v>438</v>
      </c>
      <c r="AF37" s="60" t="s">
        <v>438</v>
      </c>
      <c r="AG37" s="60" t="s">
        <v>438</v>
      </c>
      <c r="AH37" s="60" t="s">
        <v>438</v>
      </c>
      <c r="AI37" s="60">
        <v>1000</v>
      </c>
      <c r="AJ37" s="60">
        <v>1000</v>
      </c>
      <c r="AK37" s="108">
        <v>100</v>
      </c>
      <c r="AL37" s="107">
        <v>0.772</v>
      </c>
      <c r="AM37" s="60">
        <v>1.795</v>
      </c>
      <c r="AN37" s="205">
        <v>43.16</v>
      </c>
      <c r="AO37" s="105" t="s">
        <v>91</v>
      </c>
      <c r="AP37" s="429">
        <f>(8760/1000)*(Summary!$D$10*$AN37+Summary!$D$9*$AM37+Summary!$D$8*$AL37)</f>
        <v>155.738346</v>
      </c>
      <c r="AQ37" s="430">
        <f t="shared" si="2"/>
        <v>155.738346</v>
      </c>
      <c r="AR37" s="438"/>
      <c r="AS37" s="66" t="str">
        <f t="shared" si="0"/>
        <v>N</v>
      </c>
      <c r="AT37" s="38">
        <f t="shared" si="1"/>
        <v>0</v>
      </c>
      <c r="AU37" s="432" t="s">
        <v>0</v>
      </c>
      <c r="AV37" s="832"/>
      <c r="AW37" s="777">
        <f>Summary!$D$19</f>
        <v>155</v>
      </c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</row>
    <row r="38" spans="1:243" s="5" customFormat="1" ht="14.25">
      <c r="A38" s="542">
        <v>32</v>
      </c>
      <c r="B38" s="405">
        <v>328</v>
      </c>
      <c r="C38" s="298" t="s">
        <v>697</v>
      </c>
      <c r="D38" s="121">
        <v>39685</v>
      </c>
      <c r="E38" s="126" t="s">
        <v>621</v>
      </c>
      <c r="F38" s="119"/>
      <c r="G38" s="111"/>
      <c r="H38" s="259">
        <v>1</v>
      </c>
      <c r="I38" s="297" t="s">
        <v>121</v>
      </c>
      <c r="J38" s="114">
        <v>2</v>
      </c>
      <c r="K38" s="474">
        <v>3</v>
      </c>
      <c r="L38" s="114" t="s">
        <v>115</v>
      </c>
      <c r="M38" s="114">
        <v>1024</v>
      </c>
      <c r="N38" s="43">
        <v>1</v>
      </c>
      <c r="O38" s="110">
        <v>1</v>
      </c>
      <c r="P38" s="115">
        <v>320</v>
      </c>
      <c r="Q38" s="115" t="s">
        <v>673</v>
      </c>
      <c r="R38" s="115"/>
      <c r="S38" s="115"/>
      <c r="T38" s="259" t="s">
        <v>441</v>
      </c>
      <c r="U38" s="116">
        <v>0</v>
      </c>
      <c r="V38" s="110" t="s">
        <v>116</v>
      </c>
      <c r="W38" s="110"/>
      <c r="X38" s="115" t="s">
        <v>117</v>
      </c>
      <c r="Y38" s="115"/>
      <c r="Z38" s="259" t="s">
        <v>398</v>
      </c>
      <c r="AA38" s="522" t="s">
        <v>35</v>
      </c>
      <c r="AB38" s="523" t="s">
        <v>118</v>
      </c>
      <c r="AC38" s="523"/>
      <c r="AD38" s="259" t="s">
        <v>438</v>
      </c>
      <c r="AE38" s="116" t="s">
        <v>441</v>
      </c>
      <c r="AF38" s="110" t="s">
        <v>441</v>
      </c>
      <c r="AG38" s="110" t="s">
        <v>438</v>
      </c>
      <c r="AH38" s="110" t="s">
        <v>441</v>
      </c>
      <c r="AI38" s="110" t="s">
        <v>484</v>
      </c>
      <c r="AJ38" s="110" t="s">
        <v>484</v>
      </c>
      <c r="AK38" s="259">
        <v>115</v>
      </c>
      <c r="AL38" s="555">
        <v>1.2</v>
      </c>
      <c r="AM38" s="117">
        <v>2.75</v>
      </c>
      <c r="AN38" s="556">
        <v>42.88</v>
      </c>
      <c r="AO38" s="120"/>
      <c r="AP38" s="429">
        <f>(8760/1000)*(Summary!$D$10*$AN38+Summary!$D$9*$AM38+Summary!$D$8*$AL38)</f>
        <v>157.23762</v>
      </c>
      <c r="AQ38" s="430">
        <f t="shared" si="2"/>
        <v>157.23762</v>
      </c>
      <c r="AR38" s="441"/>
      <c r="AS38" s="66" t="str">
        <f t="shared" si="0"/>
        <v>N</v>
      </c>
      <c r="AT38" s="38">
        <f t="shared" si="1"/>
        <v>0</v>
      </c>
      <c r="AU38" s="432" t="s">
        <v>0</v>
      </c>
      <c r="AV38" s="827"/>
      <c r="AW38" s="777">
        <f>Summary!$D$19</f>
        <v>155</v>
      </c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</row>
    <row r="39" spans="1:49" s="123" customFormat="1" ht="39.75">
      <c r="A39" s="542">
        <v>33</v>
      </c>
      <c r="B39" s="405">
        <v>109</v>
      </c>
      <c r="C39" s="40" t="s">
        <v>710</v>
      </c>
      <c r="D39" s="63">
        <v>39540</v>
      </c>
      <c r="E39" s="37" t="s">
        <v>621</v>
      </c>
      <c r="F39" s="37" t="s">
        <v>432</v>
      </c>
      <c r="G39" s="66" t="s">
        <v>667</v>
      </c>
      <c r="H39" s="69">
        <v>1</v>
      </c>
      <c r="I39" s="40" t="s">
        <v>682</v>
      </c>
      <c r="J39" s="62">
        <v>2</v>
      </c>
      <c r="K39" s="466">
        <v>2</v>
      </c>
      <c r="L39" s="37" t="s">
        <v>671</v>
      </c>
      <c r="M39" s="62">
        <v>2048</v>
      </c>
      <c r="N39" s="43">
        <v>2</v>
      </c>
      <c r="O39" s="62">
        <v>1</v>
      </c>
      <c r="P39" s="66" t="s">
        <v>672</v>
      </c>
      <c r="Q39" s="66" t="s">
        <v>673</v>
      </c>
      <c r="R39" s="38"/>
      <c r="S39" s="292" t="s">
        <v>675</v>
      </c>
      <c r="T39" s="69"/>
      <c r="U39" s="40">
        <v>0</v>
      </c>
      <c r="V39" s="62"/>
      <c r="W39" s="62"/>
      <c r="X39" s="38"/>
      <c r="Y39" s="38"/>
      <c r="Z39" s="69" t="s">
        <v>396</v>
      </c>
      <c r="AA39" s="493">
        <v>160</v>
      </c>
      <c r="AB39" s="494">
        <v>75</v>
      </c>
      <c r="AC39" s="488" t="s">
        <v>438</v>
      </c>
      <c r="AD39" s="52" t="s">
        <v>441</v>
      </c>
      <c r="AE39" s="40" t="s">
        <v>438</v>
      </c>
      <c r="AF39" s="37" t="s">
        <v>438</v>
      </c>
      <c r="AG39" s="62"/>
      <c r="AH39" s="37" t="s">
        <v>441</v>
      </c>
      <c r="AI39" s="37" t="s">
        <v>676</v>
      </c>
      <c r="AJ39" s="37" t="s">
        <v>676</v>
      </c>
      <c r="AK39" s="69">
        <v>100</v>
      </c>
      <c r="AL39" s="36">
        <v>1.1</v>
      </c>
      <c r="AM39" s="62">
        <v>3.2</v>
      </c>
      <c r="AN39" s="204">
        <v>43.1</v>
      </c>
      <c r="AO39" s="70"/>
      <c r="AP39" s="429">
        <f>(8760/1000)*(Summary!$D$10*$AN39+Summary!$D$9*$AM39+Summary!$D$8*$AL39)</f>
        <v>157.7238</v>
      </c>
      <c r="AQ39" s="430">
        <f t="shared" si="2"/>
        <v>157.7238</v>
      </c>
      <c r="AR39" s="442"/>
      <c r="AS39" s="66" t="str">
        <f t="shared" si="0"/>
        <v>N</v>
      </c>
      <c r="AT39" s="38">
        <f t="shared" si="1"/>
        <v>0</v>
      </c>
      <c r="AU39" s="432" t="s">
        <v>0</v>
      </c>
      <c r="AV39" s="828"/>
      <c r="AW39" s="777">
        <f>Summary!$D$19</f>
        <v>155</v>
      </c>
    </row>
    <row r="40" spans="1:243" s="102" customFormat="1" ht="39.75">
      <c r="A40" s="542">
        <v>34</v>
      </c>
      <c r="B40" s="405">
        <v>114</v>
      </c>
      <c r="C40" s="40" t="s">
        <v>710</v>
      </c>
      <c r="D40" s="63">
        <v>39532</v>
      </c>
      <c r="E40" s="37" t="s">
        <v>621</v>
      </c>
      <c r="F40" s="37" t="s">
        <v>432</v>
      </c>
      <c r="G40" s="66" t="s">
        <v>667</v>
      </c>
      <c r="H40" s="69">
        <v>1</v>
      </c>
      <c r="I40" s="40" t="s">
        <v>682</v>
      </c>
      <c r="J40" s="62">
        <v>2</v>
      </c>
      <c r="K40" s="466">
        <v>2</v>
      </c>
      <c r="L40" s="37" t="s">
        <v>683</v>
      </c>
      <c r="M40" s="37">
        <v>4096</v>
      </c>
      <c r="N40" s="43">
        <v>4</v>
      </c>
      <c r="O40" s="62">
        <v>1</v>
      </c>
      <c r="P40" s="66" t="s">
        <v>672</v>
      </c>
      <c r="Q40" s="66" t="s">
        <v>673</v>
      </c>
      <c r="R40" s="38" t="s">
        <v>674</v>
      </c>
      <c r="S40" s="292" t="s">
        <v>675</v>
      </c>
      <c r="T40" s="69"/>
      <c r="U40" s="40">
        <v>0</v>
      </c>
      <c r="V40" s="62"/>
      <c r="W40" s="62"/>
      <c r="X40" s="38"/>
      <c r="Y40" s="38"/>
      <c r="Z40" s="69" t="s">
        <v>396</v>
      </c>
      <c r="AA40" s="493">
        <v>200</v>
      </c>
      <c r="AB40" s="494">
        <v>75</v>
      </c>
      <c r="AC40" s="488" t="s">
        <v>438</v>
      </c>
      <c r="AD40" s="52" t="s">
        <v>441</v>
      </c>
      <c r="AE40" s="40" t="s">
        <v>438</v>
      </c>
      <c r="AF40" s="37" t="s">
        <v>438</v>
      </c>
      <c r="AG40" s="62"/>
      <c r="AH40" s="37" t="s">
        <v>441</v>
      </c>
      <c r="AI40" s="37" t="s">
        <v>676</v>
      </c>
      <c r="AJ40" s="37" t="s">
        <v>676</v>
      </c>
      <c r="AK40" s="69">
        <v>100</v>
      </c>
      <c r="AL40" s="36">
        <v>0.9</v>
      </c>
      <c r="AM40" s="62">
        <v>2.9</v>
      </c>
      <c r="AN40" s="204">
        <v>47.7</v>
      </c>
      <c r="AO40" s="70"/>
      <c r="AP40" s="429">
        <f>(8760/1000)*(Summary!$D$10*$AN40+Summary!$D$9*$AM40+Summary!$D$8*$AL40)</f>
        <v>172.74720000000002</v>
      </c>
      <c r="AQ40" s="430">
        <f t="shared" si="2"/>
        <v>157.74720000000002</v>
      </c>
      <c r="AR40" s="439"/>
      <c r="AS40" s="66" t="str">
        <f t="shared" si="0"/>
        <v>Y</v>
      </c>
      <c r="AT40" s="38">
        <f t="shared" si="1"/>
        <v>15</v>
      </c>
      <c r="AU40" s="432" t="s">
        <v>0</v>
      </c>
      <c r="AV40" s="827"/>
      <c r="AW40" s="777">
        <f>Summary!$D$19</f>
        <v>155</v>
      </c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</row>
    <row r="41" spans="1:49" s="123" customFormat="1" ht="102">
      <c r="A41" s="542">
        <v>35</v>
      </c>
      <c r="B41" s="405">
        <v>158</v>
      </c>
      <c r="C41" s="165" t="s">
        <v>708</v>
      </c>
      <c r="D41" s="59">
        <v>39693</v>
      </c>
      <c r="E41" s="37" t="s">
        <v>621</v>
      </c>
      <c r="F41" s="37" t="s">
        <v>432</v>
      </c>
      <c r="G41" s="49" t="s">
        <v>792</v>
      </c>
      <c r="H41" s="57">
        <v>1</v>
      </c>
      <c r="I41" s="50" t="s">
        <v>796</v>
      </c>
      <c r="J41" s="39">
        <v>1</v>
      </c>
      <c r="K41" s="465">
        <v>3.33</v>
      </c>
      <c r="L41" s="39" t="s">
        <v>795</v>
      </c>
      <c r="M41" s="39">
        <v>2048</v>
      </c>
      <c r="N41" s="43">
        <v>2</v>
      </c>
      <c r="O41" s="39">
        <v>1</v>
      </c>
      <c r="P41" s="75" t="s">
        <v>744</v>
      </c>
      <c r="Q41" s="66" t="s">
        <v>793</v>
      </c>
      <c r="R41" s="75"/>
      <c r="S41" s="75" t="s">
        <v>782</v>
      </c>
      <c r="T41" s="57" t="s">
        <v>438</v>
      </c>
      <c r="U41" s="50">
        <v>0</v>
      </c>
      <c r="V41" s="60" t="s">
        <v>783</v>
      </c>
      <c r="W41" s="39">
        <v>0</v>
      </c>
      <c r="X41" s="314" t="s">
        <v>599</v>
      </c>
      <c r="Y41" s="75">
        <v>32</v>
      </c>
      <c r="Z41" s="57" t="s">
        <v>396</v>
      </c>
      <c r="AA41" s="487" t="s">
        <v>794</v>
      </c>
      <c r="AB41" s="496">
        <v>0.85</v>
      </c>
      <c r="AC41" s="489" t="s">
        <v>395</v>
      </c>
      <c r="AD41" s="57" t="s">
        <v>441</v>
      </c>
      <c r="AE41" s="50" t="s">
        <v>441</v>
      </c>
      <c r="AF41" s="39" t="s">
        <v>441</v>
      </c>
      <c r="AG41" s="37" t="s">
        <v>438</v>
      </c>
      <c r="AH41" s="39" t="s">
        <v>441</v>
      </c>
      <c r="AI41" s="39" t="s">
        <v>786</v>
      </c>
      <c r="AJ41" s="39" t="s">
        <v>787</v>
      </c>
      <c r="AK41" s="57">
        <v>115</v>
      </c>
      <c r="AL41" s="50">
        <v>1.53</v>
      </c>
      <c r="AM41" s="39">
        <v>1.84</v>
      </c>
      <c r="AN41" s="203">
        <v>42.73</v>
      </c>
      <c r="AO41" s="105" t="s">
        <v>788</v>
      </c>
      <c r="AP41" s="429">
        <f>(8760/1000)*(Summary!$D$10*$AN41+Summary!$D$9*$AM41+Summary!$D$8*$AL41)</f>
        <v>157.90337999999997</v>
      </c>
      <c r="AQ41" s="430">
        <f t="shared" si="2"/>
        <v>157.90337999999997</v>
      </c>
      <c r="AR41" s="440"/>
      <c r="AS41" s="66" t="str">
        <f t="shared" si="0"/>
        <v>N</v>
      </c>
      <c r="AT41" s="38">
        <f t="shared" si="1"/>
        <v>0</v>
      </c>
      <c r="AU41" s="432" t="s">
        <v>0</v>
      </c>
      <c r="AV41" s="824"/>
      <c r="AW41" s="777">
        <f>Summary!$D$19</f>
        <v>155</v>
      </c>
    </row>
    <row r="42" spans="1:243" s="144" customFormat="1" ht="39.75">
      <c r="A42" s="542">
        <v>36</v>
      </c>
      <c r="B42" s="405">
        <v>113</v>
      </c>
      <c r="C42" s="40" t="s">
        <v>710</v>
      </c>
      <c r="D42" s="571">
        <v>39532</v>
      </c>
      <c r="E42" s="79" t="s">
        <v>621</v>
      </c>
      <c r="F42" s="79" t="s">
        <v>432</v>
      </c>
      <c r="G42" s="93" t="s">
        <v>667</v>
      </c>
      <c r="H42" s="247">
        <v>1</v>
      </c>
      <c r="I42" s="78" t="s">
        <v>684</v>
      </c>
      <c r="J42" s="83">
        <v>2</v>
      </c>
      <c r="K42" s="469">
        <v>2.4</v>
      </c>
      <c r="L42" s="79" t="s">
        <v>683</v>
      </c>
      <c r="M42" s="79">
        <v>4096</v>
      </c>
      <c r="N42" s="43">
        <v>4</v>
      </c>
      <c r="O42" s="83">
        <v>1</v>
      </c>
      <c r="P42" s="93" t="s">
        <v>672</v>
      </c>
      <c r="Q42" s="93" t="s">
        <v>673</v>
      </c>
      <c r="R42" s="613" t="s">
        <v>674</v>
      </c>
      <c r="S42" s="614" t="s">
        <v>675</v>
      </c>
      <c r="T42" s="247"/>
      <c r="U42" s="78">
        <v>0</v>
      </c>
      <c r="V42" s="83"/>
      <c r="W42" s="83"/>
      <c r="X42" s="613"/>
      <c r="Y42" s="613"/>
      <c r="Z42" s="247" t="s">
        <v>396</v>
      </c>
      <c r="AA42" s="622">
        <v>200</v>
      </c>
      <c r="AB42" s="629">
        <v>75</v>
      </c>
      <c r="AC42" s="506" t="s">
        <v>438</v>
      </c>
      <c r="AD42" s="94" t="s">
        <v>441</v>
      </c>
      <c r="AE42" s="78" t="s">
        <v>438</v>
      </c>
      <c r="AF42" s="79" t="s">
        <v>438</v>
      </c>
      <c r="AG42" s="83"/>
      <c r="AH42" s="79" t="s">
        <v>441</v>
      </c>
      <c r="AI42" s="79" t="s">
        <v>676</v>
      </c>
      <c r="AJ42" s="79" t="s">
        <v>676</v>
      </c>
      <c r="AK42" s="247">
        <v>100</v>
      </c>
      <c r="AL42" s="548">
        <v>0.9</v>
      </c>
      <c r="AM42" s="83">
        <v>2.9</v>
      </c>
      <c r="AN42" s="208">
        <v>48.2</v>
      </c>
      <c r="AO42" s="652"/>
      <c r="AP42" s="429">
        <f>(8760/1000)*(Summary!$D$10*$AN42+Summary!$D$9*$AM42+Summary!$D$8*$AL42)</f>
        <v>174.4992</v>
      </c>
      <c r="AQ42" s="430">
        <f t="shared" si="2"/>
        <v>159.4992</v>
      </c>
      <c r="AR42" s="443"/>
      <c r="AS42" s="66" t="str">
        <f t="shared" si="0"/>
        <v>Y</v>
      </c>
      <c r="AT42" s="38">
        <f t="shared" si="1"/>
        <v>15</v>
      </c>
      <c r="AU42" s="432" t="s">
        <v>0</v>
      </c>
      <c r="AV42" s="828"/>
      <c r="AW42" s="777">
        <f>Summary!$D$19</f>
        <v>155</v>
      </c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</row>
    <row r="43" spans="1:243" s="5" customFormat="1" ht="102">
      <c r="A43" s="542">
        <v>37</v>
      </c>
      <c r="B43" s="405">
        <v>157</v>
      </c>
      <c r="C43" s="165" t="s">
        <v>708</v>
      </c>
      <c r="D43" s="95">
        <v>39693</v>
      </c>
      <c r="E43" s="79" t="s">
        <v>621</v>
      </c>
      <c r="F43" s="85" t="s">
        <v>446</v>
      </c>
      <c r="G43" s="89" t="s">
        <v>792</v>
      </c>
      <c r="H43" s="82">
        <v>1</v>
      </c>
      <c r="I43" s="80" t="s">
        <v>779</v>
      </c>
      <c r="J43" s="81">
        <v>1</v>
      </c>
      <c r="K43" s="467">
        <v>2</v>
      </c>
      <c r="L43" s="81" t="s">
        <v>795</v>
      </c>
      <c r="M43" s="81">
        <v>2048</v>
      </c>
      <c r="N43" s="43">
        <v>2</v>
      </c>
      <c r="O43" s="81">
        <v>1</v>
      </c>
      <c r="P43" s="97" t="s">
        <v>744</v>
      </c>
      <c r="Q43" s="93" t="s">
        <v>793</v>
      </c>
      <c r="R43" s="97"/>
      <c r="S43" s="97" t="s">
        <v>782</v>
      </c>
      <c r="T43" s="82" t="s">
        <v>438</v>
      </c>
      <c r="U43" s="80">
        <v>0</v>
      </c>
      <c r="V43" s="87" t="s">
        <v>783</v>
      </c>
      <c r="W43" s="81">
        <v>0</v>
      </c>
      <c r="X43" s="262" t="s">
        <v>599</v>
      </c>
      <c r="Y43" s="97">
        <v>32</v>
      </c>
      <c r="Z43" s="82" t="s">
        <v>396</v>
      </c>
      <c r="AA43" s="499" t="s">
        <v>794</v>
      </c>
      <c r="AB43" s="500">
        <v>0.85</v>
      </c>
      <c r="AC43" s="501" t="s">
        <v>395</v>
      </c>
      <c r="AD43" s="94" t="s">
        <v>441</v>
      </c>
      <c r="AE43" s="78" t="s">
        <v>441</v>
      </c>
      <c r="AF43" s="79" t="s">
        <v>441</v>
      </c>
      <c r="AG43" s="79" t="s">
        <v>438</v>
      </c>
      <c r="AH43" s="79" t="s">
        <v>441</v>
      </c>
      <c r="AI43" s="81" t="s">
        <v>786</v>
      </c>
      <c r="AJ43" s="81" t="s">
        <v>787</v>
      </c>
      <c r="AK43" s="82">
        <v>115</v>
      </c>
      <c r="AL43" s="80">
        <v>1.53</v>
      </c>
      <c r="AM43" s="81">
        <v>1.84</v>
      </c>
      <c r="AN43" s="207">
        <v>43.48</v>
      </c>
      <c r="AO43" s="544" t="s">
        <v>788</v>
      </c>
      <c r="AP43" s="429">
        <f>(8760/1000)*(Summary!$D$10*$AN43+Summary!$D$9*$AM43+Summary!$D$8*$AL43)</f>
        <v>160.53137999999998</v>
      </c>
      <c r="AQ43" s="430">
        <f t="shared" si="2"/>
        <v>160.53137999999998</v>
      </c>
      <c r="AR43" s="440"/>
      <c r="AS43" s="66" t="str">
        <f t="shared" si="0"/>
        <v>N</v>
      </c>
      <c r="AT43" s="38">
        <f t="shared" si="1"/>
        <v>0</v>
      </c>
      <c r="AU43" s="432" t="s">
        <v>0</v>
      </c>
      <c r="AV43" s="828"/>
      <c r="AW43" s="777">
        <f>Summary!$D$19</f>
        <v>155</v>
      </c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:243" s="1" customFormat="1" ht="27">
      <c r="A44" s="542">
        <v>38</v>
      </c>
      <c r="B44" s="405">
        <v>116</v>
      </c>
      <c r="C44" s="40" t="s">
        <v>710</v>
      </c>
      <c r="D44" s="571">
        <v>39540</v>
      </c>
      <c r="E44" s="79" t="s">
        <v>820</v>
      </c>
      <c r="F44" s="79" t="s">
        <v>432</v>
      </c>
      <c r="G44" s="93" t="s">
        <v>685</v>
      </c>
      <c r="H44" s="247">
        <v>1</v>
      </c>
      <c r="I44" s="78" t="s">
        <v>684</v>
      </c>
      <c r="J44" s="83">
        <v>2</v>
      </c>
      <c r="K44" s="469">
        <v>2.4</v>
      </c>
      <c r="L44" s="79" t="s">
        <v>671</v>
      </c>
      <c r="M44" s="79">
        <v>4096</v>
      </c>
      <c r="N44" s="43">
        <v>4</v>
      </c>
      <c r="O44" s="83">
        <v>1</v>
      </c>
      <c r="P44" s="93" t="s">
        <v>672</v>
      </c>
      <c r="Q44" s="93" t="s">
        <v>673</v>
      </c>
      <c r="R44" s="613" t="s">
        <v>674</v>
      </c>
      <c r="S44" s="614" t="s">
        <v>675</v>
      </c>
      <c r="T44" s="247"/>
      <c r="U44" s="78">
        <v>0</v>
      </c>
      <c r="V44" s="83"/>
      <c r="W44" s="83"/>
      <c r="X44" s="613"/>
      <c r="Y44" s="613"/>
      <c r="Z44" s="247" t="s">
        <v>396</v>
      </c>
      <c r="AA44" s="622">
        <v>180</v>
      </c>
      <c r="AB44" s="629">
        <v>78</v>
      </c>
      <c r="AC44" s="506" t="s">
        <v>438</v>
      </c>
      <c r="AD44" s="94" t="s">
        <v>441</v>
      </c>
      <c r="AE44" s="78" t="s">
        <v>438</v>
      </c>
      <c r="AF44" s="79" t="s">
        <v>438</v>
      </c>
      <c r="AG44" s="79" t="s">
        <v>441</v>
      </c>
      <c r="AH44" s="79" t="s">
        <v>441</v>
      </c>
      <c r="AI44" s="79" t="s">
        <v>676</v>
      </c>
      <c r="AJ44" s="79" t="s">
        <v>676</v>
      </c>
      <c r="AK44" s="247">
        <v>100</v>
      </c>
      <c r="AL44" s="548">
        <v>1.6</v>
      </c>
      <c r="AM44" s="83">
        <v>2.8</v>
      </c>
      <c r="AN44" s="247">
        <v>47.6</v>
      </c>
      <c r="AO44" s="652"/>
      <c r="AP44" s="429">
        <f>(8760/1000)*(Summary!$D$10*$AN44+Summary!$D$9*$AM44+Summary!$D$8*$AL44)</f>
        <v>175.72560000000001</v>
      </c>
      <c r="AQ44" s="430">
        <f t="shared" si="2"/>
        <v>160.72560000000001</v>
      </c>
      <c r="AR44" s="438"/>
      <c r="AS44" s="66" t="str">
        <f t="shared" si="0"/>
        <v>Y</v>
      </c>
      <c r="AT44" s="38">
        <f t="shared" si="1"/>
        <v>15</v>
      </c>
      <c r="AU44" s="432" t="s">
        <v>0</v>
      </c>
      <c r="AV44" s="827"/>
      <c r="AW44" s="777">
        <f>Summary!$D$19</f>
        <v>155</v>
      </c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</row>
    <row r="45" spans="1:243" s="123" customFormat="1" ht="27">
      <c r="A45" s="542">
        <v>39</v>
      </c>
      <c r="B45" s="405">
        <v>117</v>
      </c>
      <c r="C45" s="40" t="s">
        <v>710</v>
      </c>
      <c r="D45" s="571">
        <v>39540</v>
      </c>
      <c r="E45" s="79" t="s">
        <v>820</v>
      </c>
      <c r="F45" s="79" t="s">
        <v>432</v>
      </c>
      <c r="G45" s="93" t="s">
        <v>685</v>
      </c>
      <c r="H45" s="94">
        <v>1</v>
      </c>
      <c r="I45" s="78" t="s">
        <v>682</v>
      </c>
      <c r="J45" s="83">
        <v>2</v>
      </c>
      <c r="K45" s="469">
        <v>2</v>
      </c>
      <c r="L45" s="79" t="s">
        <v>671</v>
      </c>
      <c r="M45" s="79">
        <v>4096</v>
      </c>
      <c r="N45" s="43">
        <v>4</v>
      </c>
      <c r="O45" s="79">
        <v>1</v>
      </c>
      <c r="P45" s="93" t="s">
        <v>672</v>
      </c>
      <c r="Q45" s="93" t="s">
        <v>673</v>
      </c>
      <c r="R45" s="93" t="s">
        <v>674</v>
      </c>
      <c r="S45" s="614" t="s">
        <v>675</v>
      </c>
      <c r="T45" s="94"/>
      <c r="U45" s="78">
        <v>0</v>
      </c>
      <c r="V45" s="79"/>
      <c r="W45" s="79"/>
      <c r="X45" s="193"/>
      <c r="Y45" s="193"/>
      <c r="Z45" s="94" t="s">
        <v>396</v>
      </c>
      <c r="AA45" s="504">
        <v>180</v>
      </c>
      <c r="AB45" s="506">
        <v>78</v>
      </c>
      <c r="AC45" s="506" t="s">
        <v>438</v>
      </c>
      <c r="AD45" s="94" t="s">
        <v>441</v>
      </c>
      <c r="AE45" s="78" t="s">
        <v>438</v>
      </c>
      <c r="AF45" s="79" t="s">
        <v>438</v>
      </c>
      <c r="AG45" s="79" t="s">
        <v>441</v>
      </c>
      <c r="AH45" s="79" t="s">
        <v>441</v>
      </c>
      <c r="AI45" s="79" t="s">
        <v>676</v>
      </c>
      <c r="AJ45" s="79" t="s">
        <v>676</v>
      </c>
      <c r="AK45" s="94">
        <v>100</v>
      </c>
      <c r="AL45" s="78">
        <v>1.6</v>
      </c>
      <c r="AM45" s="79">
        <v>2.8</v>
      </c>
      <c r="AN45" s="94">
        <v>47.7</v>
      </c>
      <c r="AO45" s="650"/>
      <c r="AP45" s="429">
        <f>(8760/1000)*(Summary!$D$10*$AN45+Summary!$D$9*$AM45+Summary!$D$8*$AL45)</f>
        <v>176.07600000000002</v>
      </c>
      <c r="AQ45" s="430">
        <f t="shared" si="2"/>
        <v>161.07600000000002</v>
      </c>
      <c r="AR45" s="442"/>
      <c r="AS45" s="66" t="str">
        <f t="shared" si="0"/>
        <v>Y</v>
      </c>
      <c r="AT45" s="38">
        <f t="shared" si="1"/>
        <v>15</v>
      </c>
      <c r="AU45" s="432" t="s">
        <v>0</v>
      </c>
      <c r="AV45" s="828"/>
      <c r="AW45" s="777">
        <f>Summary!$D$19</f>
        <v>155</v>
      </c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</row>
    <row r="46" spans="1:243" s="5" customFormat="1" ht="14.25">
      <c r="A46" s="542">
        <v>40</v>
      </c>
      <c r="B46" s="405">
        <v>340</v>
      </c>
      <c r="C46" s="298" t="s">
        <v>697</v>
      </c>
      <c r="D46" s="574">
        <v>39686</v>
      </c>
      <c r="E46" s="579" t="s">
        <v>621</v>
      </c>
      <c r="F46" s="581"/>
      <c r="G46" s="585"/>
      <c r="H46" s="592">
        <v>1</v>
      </c>
      <c r="I46" s="596" t="s">
        <v>121</v>
      </c>
      <c r="J46" s="598">
        <v>2</v>
      </c>
      <c r="K46" s="605">
        <v>3</v>
      </c>
      <c r="L46" s="598" t="s">
        <v>115</v>
      </c>
      <c r="M46" s="598">
        <v>2048</v>
      </c>
      <c r="N46" s="43">
        <v>2</v>
      </c>
      <c r="O46" s="609">
        <v>1</v>
      </c>
      <c r="P46" s="611">
        <v>320</v>
      </c>
      <c r="Q46" s="611" t="s">
        <v>673</v>
      </c>
      <c r="R46" s="585"/>
      <c r="S46" s="585"/>
      <c r="T46" s="590" t="s">
        <v>441</v>
      </c>
      <c r="U46" s="617">
        <v>0</v>
      </c>
      <c r="V46" s="609" t="s">
        <v>116</v>
      </c>
      <c r="W46" s="581"/>
      <c r="X46" s="611" t="s">
        <v>117</v>
      </c>
      <c r="Y46" s="585"/>
      <c r="Z46" s="590" t="s">
        <v>398</v>
      </c>
      <c r="AA46" s="625" t="s">
        <v>35</v>
      </c>
      <c r="AB46" s="632" t="s">
        <v>118</v>
      </c>
      <c r="AC46" s="635"/>
      <c r="AD46" s="590" t="s">
        <v>438</v>
      </c>
      <c r="AE46" s="617" t="s">
        <v>441</v>
      </c>
      <c r="AF46" s="609" t="s">
        <v>441</v>
      </c>
      <c r="AG46" s="609" t="s">
        <v>438</v>
      </c>
      <c r="AH46" s="609" t="s">
        <v>441</v>
      </c>
      <c r="AI46" s="609" t="s">
        <v>484</v>
      </c>
      <c r="AJ46" s="609" t="s">
        <v>484</v>
      </c>
      <c r="AK46" s="590">
        <v>115</v>
      </c>
      <c r="AL46" s="641">
        <v>1.23</v>
      </c>
      <c r="AM46" s="644">
        <v>2.85</v>
      </c>
      <c r="AN46" s="648">
        <v>43.98</v>
      </c>
      <c r="AO46" s="656"/>
      <c r="AP46" s="429">
        <f>(8760/1000)*(Summary!$D$10*$AN46+Summary!$D$9*$AM46+Summary!$D$8*$AL46)</f>
        <v>161.28035999999997</v>
      </c>
      <c r="AQ46" s="430">
        <f t="shared" si="2"/>
        <v>161.28035999999997</v>
      </c>
      <c r="AR46" s="440"/>
      <c r="AS46" s="66" t="str">
        <f t="shared" si="0"/>
        <v>N</v>
      </c>
      <c r="AT46" s="38">
        <f t="shared" si="1"/>
        <v>0</v>
      </c>
      <c r="AU46" s="432" t="s">
        <v>0</v>
      </c>
      <c r="AV46" s="832"/>
      <c r="AW46" s="777">
        <f>Summary!$D$19</f>
        <v>155</v>
      </c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  <c r="FT46" s="144"/>
      <c r="FU46" s="144"/>
      <c r="FV46" s="144"/>
      <c r="FW46" s="144"/>
      <c r="FX46" s="144"/>
      <c r="FY46" s="144"/>
      <c r="FZ46" s="144"/>
      <c r="GA46" s="144"/>
      <c r="GB46" s="144"/>
      <c r="GC46" s="144"/>
      <c r="GD46" s="144"/>
      <c r="GE46" s="144"/>
      <c r="GF46" s="144"/>
      <c r="GG46" s="144"/>
      <c r="GH46" s="144"/>
      <c r="GI46" s="144"/>
      <c r="GJ46" s="144"/>
      <c r="GK46" s="144"/>
      <c r="GL46" s="144"/>
      <c r="GM46" s="144"/>
      <c r="GN46" s="144"/>
      <c r="GO46" s="144"/>
      <c r="GP46" s="144"/>
      <c r="GQ46" s="144"/>
      <c r="GR46" s="144"/>
      <c r="GS46" s="144"/>
      <c r="GT46" s="144"/>
      <c r="GU46" s="144"/>
      <c r="GV46" s="144"/>
      <c r="GW46" s="144"/>
      <c r="GX46" s="144"/>
      <c r="GY46" s="144"/>
      <c r="GZ46" s="144"/>
      <c r="HA46" s="144"/>
      <c r="HB46" s="144"/>
      <c r="HC46" s="144"/>
      <c r="HD46" s="144"/>
      <c r="HE46" s="144"/>
      <c r="HF46" s="144"/>
      <c r="HG46" s="144"/>
      <c r="HH46" s="144"/>
      <c r="HI46" s="144"/>
      <c r="HJ46" s="144"/>
      <c r="HK46" s="144"/>
      <c r="HL46" s="144"/>
      <c r="HM46" s="144"/>
      <c r="HN46" s="144"/>
      <c r="HO46" s="144"/>
      <c r="HP46" s="144"/>
      <c r="HQ46" s="144"/>
      <c r="HR46" s="144"/>
      <c r="HS46" s="144"/>
      <c r="HT46" s="144"/>
      <c r="HU46" s="144"/>
      <c r="HV46" s="144"/>
      <c r="HW46" s="144"/>
      <c r="HX46" s="144"/>
      <c r="HY46" s="144"/>
      <c r="HZ46" s="144"/>
      <c r="IA46" s="144"/>
      <c r="IB46" s="144"/>
      <c r="IC46" s="144"/>
      <c r="ID46" s="144"/>
      <c r="IE46" s="144"/>
      <c r="IF46" s="144"/>
      <c r="IG46" s="144"/>
      <c r="IH46" s="144"/>
      <c r="II46" s="144"/>
    </row>
    <row r="47" spans="1:243" s="4" customFormat="1" ht="39.75">
      <c r="A47" s="542">
        <v>41</v>
      </c>
      <c r="B47" s="405">
        <v>103</v>
      </c>
      <c r="C47" s="40" t="s">
        <v>710</v>
      </c>
      <c r="D47" s="571">
        <v>39540</v>
      </c>
      <c r="E47" s="79" t="s">
        <v>621</v>
      </c>
      <c r="F47" s="79" t="s">
        <v>432</v>
      </c>
      <c r="G47" s="93" t="s">
        <v>667</v>
      </c>
      <c r="H47" s="94">
        <v>1</v>
      </c>
      <c r="I47" s="78" t="s">
        <v>670</v>
      </c>
      <c r="J47" s="79">
        <v>4</v>
      </c>
      <c r="K47" s="469">
        <v>2.66</v>
      </c>
      <c r="L47" s="79" t="s">
        <v>671</v>
      </c>
      <c r="M47" s="79">
        <v>4096</v>
      </c>
      <c r="N47" s="43">
        <v>4</v>
      </c>
      <c r="O47" s="79">
        <v>1</v>
      </c>
      <c r="P47" s="93" t="s">
        <v>672</v>
      </c>
      <c r="Q47" s="93" t="s">
        <v>673</v>
      </c>
      <c r="R47" s="93" t="s">
        <v>674</v>
      </c>
      <c r="S47" s="614" t="s">
        <v>675</v>
      </c>
      <c r="T47" s="94"/>
      <c r="U47" s="78">
        <v>0</v>
      </c>
      <c r="V47" s="79"/>
      <c r="W47" s="79"/>
      <c r="X47" s="193"/>
      <c r="Y47" s="193"/>
      <c r="Z47" s="94" t="s">
        <v>396</v>
      </c>
      <c r="AA47" s="504">
        <v>250</v>
      </c>
      <c r="AB47" s="506">
        <v>83</v>
      </c>
      <c r="AC47" s="506" t="s">
        <v>441</v>
      </c>
      <c r="AD47" s="94" t="s">
        <v>441</v>
      </c>
      <c r="AE47" s="78" t="s">
        <v>441</v>
      </c>
      <c r="AF47" s="79" t="s">
        <v>441</v>
      </c>
      <c r="AG47" s="79"/>
      <c r="AH47" s="79" t="s">
        <v>441</v>
      </c>
      <c r="AI47" s="79" t="s">
        <v>676</v>
      </c>
      <c r="AJ47" s="79" t="s">
        <v>676</v>
      </c>
      <c r="AK47" s="94">
        <v>100</v>
      </c>
      <c r="AL47" s="78">
        <v>1.6</v>
      </c>
      <c r="AM47" s="79">
        <v>2.5</v>
      </c>
      <c r="AN47" s="241">
        <v>48.2</v>
      </c>
      <c r="AO47" s="650"/>
      <c r="AP47" s="429">
        <f>(8760/1000)*(Summary!$D$10*$AN47+Summary!$D$9*$AM47+Summary!$D$8*$AL47)</f>
        <v>177.6966</v>
      </c>
      <c r="AQ47" s="430">
        <f t="shared" si="2"/>
        <v>162.6966</v>
      </c>
      <c r="AR47" s="438"/>
      <c r="AS47" s="66" t="str">
        <f t="shared" si="0"/>
        <v>Y</v>
      </c>
      <c r="AT47" s="38">
        <f t="shared" si="1"/>
        <v>15</v>
      </c>
      <c r="AU47" s="432" t="s">
        <v>0</v>
      </c>
      <c r="AV47" s="827"/>
      <c r="AW47" s="777">
        <f>Summary!$D$19</f>
        <v>155</v>
      </c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</row>
    <row r="48" spans="1:243" s="5" customFormat="1" ht="12.75">
      <c r="A48" s="542">
        <v>42</v>
      </c>
      <c r="B48" s="405">
        <v>378</v>
      </c>
      <c r="C48" s="40" t="s">
        <v>715</v>
      </c>
      <c r="D48" s="573">
        <v>39694</v>
      </c>
      <c r="E48" s="578" t="s">
        <v>621</v>
      </c>
      <c r="F48" s="580"/>
      <c r="G48" s="583"/>
      <c r="H48" s="589">
        <v>1</v>
      </c>
      <c r="I48" s="595" t="s">
        <v>148</v>
      </c>
      <c r="J48" s="597">
        <v>2</v>
      </c>
      <c r="K48" s="602">
        <v>2.2</v>
      </c>
      <c r="L48" s="597" t="s">
        <v>149</v>
      </c>
      <c r="M48" s="597">
        <v>1024</v>
      </c>
      <c r="N48" s="43">
        <v>1</v>
      </c>
      <c r="O48" s="597">
        <v>1</v>
      </c>
      <c r="P48" s="610" t="s">
        <v>150</v>
      </c>
      <c r="Q48" s="610">
        <v>1</v>
      </c>
      <c r="R48" s="610" t="s">
        <v>620</v>
      </c>
      <c r="S48" s="610" t="s">
        <v>397</v>
      </c>
      <c r="T48" s="589" t="s">
        <v>441</v>
      </c>
      <c r="U48" s="595">
        <v>0</v>
      </c>
      <c r="V48" s="597" t="s">
        <v>151</v>
      </c>
      <c r="W48" s="597">
        <v>256</v>
      </c>
      <c r="X48" s="610"/>
      <c r="Y48" s="610" t="s">
        <v>489</v>
      </c>
      <c r="Z48" s="621" t="s">
        <v>396</v>
      </c>
      <c r="AA48" s="624">
        <v>300</v>
      </c>
      <c r="AB48" s="631"/>
      <c r="AC48" s="631"/>
      <c r="AD48" s="589" t="s">
        <v>441</v>
      </c>
      <c r="AE48" s="595" t="s">
        <v>438</v>
      </c>
      <c r="AF48" s="597" t="s">
        <v>438</v>
      </c>
      <c r="AG48" s="597" t="s">
        <v>441</v>
      </c>
      <c r="AH48" s="597" t="s">
        <v>438</v>
      </c>
      <c r="AI48" s="597" t="s">
        <v>475</v>
      </c>
      <c r="AJ48" s="597" t="s">
        <v>475</v>
      </c>
      <c r="AK48" s="589">
        <v>120</v>
      </c>
      <c r="AL48" s="595">
        <v>1.62</v>
      </c>
      <c r="AM48" s="597">
        <v>2.45</v>
      </c>
      <c r="AN48" s="207">
        <v>43.9</v>
      </c>
      <c r="AO48" s="654"/>
      <c r="AP48" s="429">
        <f>(8760/1000)*(Summary!$D$10*$AN48+Summary!$D$9*$AM48+Summary!$D$8*$AL48)</f>
        <v>162.70386</v>
      </c>
      <c r="AQ48" s="430">
        <f t="shared" si="2"/>
        <v>162.70386</v>
      </c>
      <c r="AR48" s="444"/>
      <c r="AS48" s="66" t="str">
        <f t="shared" si="0"/>
        <v>N</v>
      </c>
      <c r="AT48" s="38">
        <f t="shared" si="1"/>
        <v>0</v>
      </c>
      <c r="AU48" s="432" t="s">
        <v>0</v>
      </c>
      <c r="AV48" s="828"/>
      <c r="AW48" s="777">
        <f>Summary!$D$19</f>
        <v>155</v>
      </c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4"/>
      <c r="ES48" s="144"/>
      <c r="ET48" s="144"/>
      <c r="EU48" s="144"/>
      <c r="EV48" s="144"/>
      <c r="EW48" s="144"/>
      <c r="EX48" s="144"/>
      <c r="EY48" s="144"/>
      <c r="EZ48" s="144"/>
      <c r="FA48" s="144"/>
      <c r="FB48" s="144"/>
      <c r="FC48" s="144"/>
      <c r="FD48" s="144"/>
      <c r="FE48" s="144"/>
      <c r="FF48" s="144"/>
      <c r="FG48" s="144"/>
      <c r="FH48" s="144"/>
      <c r="FI48" s="144"/>
      <c r="FJ48" s="144"/>
      <c r="FK48" s="144"/>
      <c r="FL48" s="144"/>
      <c r="FM48" s="144"/>
      <c r="FN48" s="144"/>
      <c r="FO48" s="144"/>
      <c r="FP48" s="144"/>
      <c r="FQ48" s="144"/>
      <c r="FR48" s="144"/>
      <c r="FS48" s="144"/>
      <c r="FT48" s="144"/>
      <c r="FU48" s="144"/>
      <c r="FV48" s="144"/>
      <c r="FW48" s="144"/>
      <c r="FX48" s="144"/>
      <c r="FY48" s="144"/>
      <c r="FZ48" s="144"/>
      <c r="GA48" s="144"/>
      <c r="GB48" s="144"/>
      <c r="GC48" s="144"/>
      <c r="GD48" s="144"/>
      <c r="GE48" s="144"/>
      <c r="GF48" s="144"/>
      <c r="GG48" s="144"/>
      <c r="GH48" s="144"/>
      <c r="GI48" s="144"/>
      <c r="GJ48" s="144"/>
      <c r="GK48" s="144"/>
      <c r="GL48" s="144"/>
      <c r="GM48" s="144"/>
      <c r="GN48" s="144"/>
      <c r="GO48" s="144"/>
      <c r="GP48" s="144"/>
      <c r="GQ48" s="144"/>
      <c r="GR48" s="144"/>
      <c r="GS48" s="144"/>
      <c r="GT48" s="144"/>
      <c r="GU48" s="144"/>
      <c r="GV48" s="144"/>
      <c r="GW48" s="144"/>
      <c r="GX48" s="144"/>
      <c r="GY48" s="144"/>
      <c r="GZ48" s="144"/>
      <c r="HA48" s="144"/>
      <c r="HB48" s="144"/>
      <c r="HC48" s="144"/>
      <c r="HD48" s="144"/>
      <c r="HE48" s="144"/>
      <c r="HF48" s="144"/>
      <c r="HG48" s="144"/>
      <c r="HH48" s="144"/>
      <c r="HI48" s="144"/>
      <c r="HJ48" s="144"/>
      <c r="HK48" s="144"/>
      <c r="HL48" s="144"/>
      <c r="HM48" s="144"/>
      <c r="HN48" s="144"/>
      <c r="HO48" s="144"/>
      <c r="HP48" s="144"/>
      <c r="HQ48" s="144"/>
      <c r="HR48" s="144"/>
      <c r="HS48" s="144"/>
      <c r="HT48" s="144"/>
      <c r="HU48" s="144"/>
      <c r="HV48" s="144"/>
      <c r="HW48" s="144"/>
      <c r="HX48" s="144"/>
      <c r="HY48" s="144"/>
      <c r="HZ48" s="144"/>
      <c r="IA48" s="144"/>
      <c r="IB48" s="144"/>
      <c r="IC48" s="144"/>
      <c r="ID48" s="144"/>
      <c r="IE48" s="144"/>
      <c r="IF48" s="144"/>
      <c r="IG48" s="144"/>
      <c r="IH48" s="144"/>
      <c r="II48" s="144"/>
    </row>
    <row r="49" spans="1:243" s="1" customFormat="1" ht="39.75">
      <c r="A49" s="542">
        <v>43</v>
      </c>
      <c r="B49" s="405">
        <v>105</v>
      </c>
      <c r="C49" s="40" t="s">
        <v>710</v>
      </c>
      <c r="D49" s="571">
        <v>39540</v>
      </c>
      <c r="E49" s="79" t="s">
        <v>621</v>
      </c>
      <c r="F49" s="79" t="s">
        <v>432</v>
      </c>
      <c r="G49" s="93" t="s">
        <v>667</v>
      </c>
      <c r="H49" s="94">
        <v>1</v>
      </c>
      <c r="I49" s="78" t="s">
        <v>678</v>
      </c>
      <c r="J49" s="79">
        <v>2</v>
      </c>
      <c r="K49" s="469">
        <v>3</v>
      </c>
      <c r="L49" s="79" t="s">
        <v>671</v>
      </c>
      <c r="M49" s="79">
        <v>4096</v>
      </c>
      <c r="N49" s="43">
        <v>4</v>
      </c>
      <c r="O49" s="79">
        <v>1</v>
      </c>
      <c r="P49" s="93" t="s">
        <v>672</v>
      </c>
      <c r="Q49" s="93" t="s">
        <v>673</v>
      </c>
      <c r="R49" s="93" t="s">
        <v>674</v>
      </c>
      <c r="S49" s="614" t="s">
        <v>675</v>
      </c>
      <c r="T49" s="94"/>
      <c r="U49" s="78">
        <v>0</v>
      </c>
      <c r="V49" s="79"/>
      <c r="W49" s="79"/>
      <c r="X49" s="193"/>
      <c r="Y49" s="193"/>
      <c r="Z49" s="94" t="s">
        <v>396</v>
      </c>
      <c r="AA49" s="504">
        <v>250</v>
      </c>
      <c r="AB49" s="506">
        <v>83</v>
      </c>
      <c r="AC49" s="506" t="s">
        <v>441</v>
      </c>
      <c r="AD49" s="94" t="s">
        <v>441</v>
      </c>
      <c r="AE49" s="78" t="s">
        <v>441</v>
      </c>
      <c r="AF49" s="79" t="s">
        <v>441</v>
      </c>
      <c r="AG49" s="79"/>
      <c r="AH49" s="79" t="s">
        <v>441</v>
      </c>
      <c r="AI49" s="79" t="s">
        <v>676</v>
      </c>
      <c r="AJ49" s="79" t="s">
        <v>676</v>
      </c>
      <c r="AK49" s="94">
        <v>100</v>
      </c>
      <c r="AL49" s="78">
        <v>1.6</v>
      </c>
      <c r="AM49" s="79">
        <v>2.5</v>
      </c>
      <c r="AN49" s="241">
        <v>48.4</v>
      </c>
      <c r="AO49" s="650"/>
      <c r="AP49" s="429">
        <f>(8760/1000)*(Summary!$D$10*$AN49+Summary!$D$9*$AM49+Summary!$D$8*$AL49)</f>
        <v>178.39739999999998</v>
      </c>
      <c r="AQ49" s="430">
        <f t="shared" si="2"/>
        <v>163.39739999999998</v>
      </c>
      <c r="AR49" s="438"/>
      <c r="AS49" s="66" t="str">
        <f t="shared" si="0"/>
        <v>Y</v>
      </c>
      <c r="AT49" s="38">
        <f t="shared" si="1"/>
        <v>15</v>
      </c>
      <c r="AU49" s="432" t="s">
        <v>0</v>
      </c>
      <c r="AV49" s="827"/>
      <c r="AW49" s="777">
        <f>Summary!$D$19</f>
        <v>155</v>
      </c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3"/>
      <c r="FH49" s="123"/>
      <c r="FI49" s="123"/>
      <c r="FJ49" s="123"/>
      <c r="FK49" s="123"/>
      <c r="FL49" s="123"/>
      <c r="FM49" s="123"/>
      <c r="FN49" s="123"/>
      <c r="FO49" s="123"/>
      <c r="FP49" s="123"/>
      <c r="FQ49" s="123"/>
      <c r="FR49" s="123"/>
      <c r="FS49" s="123"/>
      <c r="FT49" s="123"/>
      <c r="FU49" s="123"/>
      <c r="FV49" s="123"/>
      <c r="FW49" s="123"/>
      <c r="FX49" s="123"/>
      <c r="FY49" s="123"/>
      <c r="FZ49" s="123"/>
      <c r="GA49" s="123"/>
      <c r="GB49" s="123"/>
      <c r="GC49" s="123"/>
      <c r="GD49" s="123"/>
      <c r="GE49" s="123"/>
      <c r="GF49" s="123"/>
      <c r="GG49" s="123"/>
      <c r="GH49" s="123"/>
      <c r="GI49" s="123"/>
      <c r="GJ49" s="123"/>
      <c r="GK49" s="123"/>
      <c r="GL49" s="123"/>
      <c r="GM49" s="123"/>
      <c r="GN49" s="123"/>
      <c r="GO49" s="123"/>
      <c r="GP49" s="123"/>
      <c r="GQ49" s="123"/>
      <c r="GR49" s="123"/>
      <c r="GS49" s="123"/>
      <c r="GT49" s="123"/>
      <c r="GU49" s="123"/>
      <c r="GV49" s="123"/>
      <c r="GW49" s="123"/>
      <c r="GX49" s="123"/>
      <c r="GY49" s="123"/>
      <c r="GZ49" s="123"/>
      <c r="HA49" s="123"/>
      <c r="HB49" s="123"/>
      <c r="HC49" s="123"/>
      <c r="HD49" s="123"/>
      <c r="HE49" s="123"/>
      <c r="HF49" s="123"/>
      <c r="HG49" s="123"/>
      <c r="HH49" s="123"/>
      <c r="HI49" s="123"/>
      <c r="HJ49" s="123"/>
      <c r="HK49" s="123"/>
      <c r="HL49" s="123"/>
      <c r="HM49" s="123"/>
      <c r="HN49" s="123"/>
      <c r="HO49" s="123"/>
      <c r="HP49" s="123"/>
      <c r="HQ49" s="123"/>
      <c r="HR49" s="123"/>
      <c r="HS49" s="123"/>
      <c r="HT49" s="123"/>
      <c r="HU49" s="123"/>
      <c r="HV49" s="123"/>
      <c r="HW49" s="123"/>
      <c r="HX49" s="123"/>
      <c r="HY49" s="123"/>
      <c r="HZ49" s="123"/>
      <c r="IA49" s="123"/>
      <c r="IB49" s="123"/>
      <c r="IC49" s="123"/>
      <c r="ID49" s="123"/>
      <c r="IE49" s="123"/>
      <c r="IF49" s="123"/>
      <c r="IG49" s="123"/>
      <c r="IH49" s="123"/>
      <c r="II49" s="123"/>
    </row>
    <row r="50" spans="1:243" s="102" customFormat="1" ht="27">
      <c r="A50" s="542">
        <v>44</v>
      </c>
      <c r="B50" s="405">
        <v>174</v>
      </c>
      <c r="C50" s="165" t="s">
        <v>708</v>
      </c>
      <c r="D50" s="95">
        <v>39689</v>
      </c>
      <c r="E50" s="83" t="s">
        <v>621</v>
      </c>
      <c r="F50" s="79" t="s">
        <v>446</v>
      </c>
      <c r="G50" s="88" t="s">
        <v>792</v>
      </c>
      <c r="H50" s="82">
        <v>1</v>
      </c>
      <c r="I50" s="80" t="s">
        <v>812</v>
      </c>
      <c r="J50" s="81">
        <v>1</v>
      </c>
      <c r="K50" s="467">
        <v>2.3</v>
      </c>
      <c r="L50" s="79" t="s">
        <v>813</v>
      </c>
      <c r="M50" s="81">
        <v>1024</v>
      </c>
      <c r="N50" s="43">
        <v>1</v>
      </c>
      <c r="O50" s="81">
        <v>1</v>
      </c>
      <c r="P50" s="97" t="s">
        <v>744</v>
      </c>
      <c r="Q50" s="97" t="s">
        <v>816</v>
      </c>
      <c r="R50" s="97"/>
      <c r="S50" s="93" t="s">
        <v>397</v>
      </c>
      <c r="T50" s="94" t="s">
        <v>441</v>
      </c>
      <c r="U50" s="78">
        <v>0</v>
      </c>
      <c r="V50" s="87" t="s">
        <v>783</v>
      </c>
      <c r="W50" s="81">
        <v>0</v>
      </c>
      <c r="X50" s="262" t="s">
        <v>599</v>
      </c>
      <c r="Y50" s="262">
        <v>32</v>
      </c>
      <c r="Z50" s="82" t="s">
        <v>396</v>
      </c>
      <c r="AA50" s="499" t="s">
        <v>809</v>
      </c>
      <c r="AB50" s="500">
        <v>0.8</v>
      </c>
      <c r="AC50" s="501" t="s">
        <v>395</v>
      </c>
      <c r="AD50" s="82" t="s">
        <v>441</v>
      </c>
      <c r="AE50" s="80" t="s">
        <v>441</v>
      </c>
      <c r="AF50" s="81" t="s">
        <v>441</v>
      </c>
      <c r="AG50" s="79" t="s">
        <v>438</v>
      </c>
      <c r="AH50" s="79" t="s">
        <v>441</v>
      </c>
      <c r="AI50" s="81" t="s">
        <v>786</v>
      </c>
      <c r="AJ50" s="81" t="s">
        <v>787</v>
      </c>
      <c r="AK50" s="82">
        <v>115</v>
      </c>
      <c r="AL50" s="80">
        <v>1.27</v>
      </c>
      <c r="AM50" s="81">
        <v>2.59</v>
      </c>
      <c r="AN50" s="207">
        <v>44.61</v>
      </c>
      <c r="AO50" s="545"/>
      <c r="AP50" s="429">
        <f>(8760/1000)*(Summary!$D$10*$AN50+Summary!$D$9*$AM50+Summary!$D$8*$AL50)</f>
        <v>163.56672</v>
      </c>
      <c r="AQ50" s="430">
        <f t="shared" si="2"/>
        <v>163.56672</v>
      </c>
      <c r="AR50" s="441"/>
      <c r="AS50" s="66" t="str">
        <f t="shared" si="0"/>
        <v>N</v>
      </c>
      <c r="AT50" s="38">
        <f t="shared" si="1"/>
        <v>0</v>
      </c>
      <c r="AU50" s="432" t="s">
        <v>0</v>
      </c>
      <c r="AV50" s="828"/>
      <c r="AW50" s="777">
        <f>Summary!$D$19</f>
        <v>155</v>
      </c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</row>
    <row r="51" spans="1:243" s="100" customFormat="1" ht="39.75">
      <c r="A51" s="542">
        <v>45</v>
      </c>
      <c r="B51" s="405">
        <v>106</v>
      </c>
      <c r="C51" s="40" t="s">
        <v>710</v>
      </c>
      <c r="D51" s="571">
        <v>39540</v>
      </c>
      <c r="E51" s="79" t="s">
        <v>621</v>
      </c>
      <c r="F51" s="79" t="s">
        <v>432</v>
      </c>
      <c r="G51" s="93" t="s">
        <v>667</v>
      </c>
      <c r="H51" s="94">
        <v>1</v>
      </c>
      <c r="I51" s="78" t="s">
        <v>679</v>
      </c>
      <c r="J51" s="79">
        <v>2</v>
      </c>
      <c r="K51" s="469">
        <v>2.83</v>
      </c>
      <c r="L51" s="79" t="s">
        <v>671</v>
      </c>
      <c r="M51" s="79">
        <v>4096</v>
      </c>
      <c r="N51" s="43">
        <v>4</v>
      </c>
      <c r="O51" s="79">
        <v>1</v>
      </c>
      <c r="P51" s="93" t="s">
        <v>672</v>
      </c>
      <c r="Q51" s="93" t="s">
        <v>673</v>
      </c>
      <c r="R51" s="93" t="s">
        <v>674</v>
      </c>
      <c r="S51" s="614" t="s">
        <v>675</v>
      </c>
      <c r="T51" s="94"/>
      <c r="U51" s="78">
        <v>0</v>
      </c>
      <c r="V51" s="79"/>
      <c r="W51" s="79"/>
      <c r="X51" s="193"/>
      <c r="Y51" s="193"/>
      <c r="Z51" s="94" t="s">
        <v>396</v>
      </c>
      <c r="AA51" s="504">
        <v>250</v>
      </c>
      <c r="AB51" s="506">
        <v>83</v>
      </c>
      <c r="AC51" s="506" t="s">
        <v>441</v>
      </c>
      <c r="AD51" s="94" t="s">
        <v>441</v>
      </c>
      <c r="AE51" s="78" t="s">
        <v>441</v>
      </c>
      <c r="AF51" s="79" t="s">
        <v>441</v>
      </c>
      <c r="AG51" s="79"/>
      <c r="AH51" s="79" t="s">
        <v>441</v>
      </c>
      <c r="AI51" s="79" t="s">
        <v>676</v>
      </c>
      <c r="AJ51" s="79" t="s">
        <v>676</v>
      </c>
      <c r="AK51" s="94">
        <v>100</v>
      </c>
      <c r="AL51" s="78">
        <v>1.6</v>
      </c>
      <c r="AM51" s="79">
        <v>2.5</v>
      </c>
      <c r="AN51" s="241">
        <v>49.1</v>
      </c>
      <c r="AO51" s="650"/>
      <c r="AP51" s="429">
        <f>(8760/1000)*(Summary!$D$10*$AN51+Summary!$D$9*$AM51+Summary!$D$8*$AL51)</f>
        <v>180.8502</v>
      </c>
      <c r="AQ51" s="430">
        <f t="shared" si="2"/>
        <v>165.8502</v>
      </c>
      <c r="AR51" s="431"/>
      <c r="AS51" s="66" t="str">
        <f t="shared" si="0"/>
        <v>Y</v>
      </c>
      <c r="AT51" s="38">
        <f t="shared" si="1"/>
        <v>15</v>
      </c>
      <c r="AU51" s="432" t="s">
        <v>0</v>
      </c>
      <c r="AV51" s="829"/>
      <c r="AW51" s="777">
        <f>Summary!$D$19</f>
        <v>155</v>
      </c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</row>
    <row r="52" spans="1:243" s="3" customFormat="1" ht="39.75">
      <c r="A52" s="542">
        <v>46</v>
      </c>
      <c r="B52" s="405">
        <v>104</v>
      </c>
      <c r="C52" s="40" t="s">
        <v>710</v>
      </c>
      <c r="D52" s="571">
        <v>39540</v>
      </c>
      <c r="E52" s="79" t="s">
        <v>621</v>
      </c>
      <c r="F52" s="79" t="s">
        <v>432</v>
      </c>
      <c r="G52" s="93" t="s">
        <v>667</v>
      </c>
      <c r="H52" s="94">
        <v>1</v>
      </c>
      <c r="I52" s="78" t="s">
        <v>677</v>
      </c>
      <c r="J52" s="79">
        <v>2</v>
      </c>
      <c r="K52" s="469">
        <v>3.16</v>
      </c>
      <c r="L52" s="79" t="s">
        <v>671</v>
      </c>
      <c r="M52" s="79">
        <v>4096</v>
      </c>
      <c r="N52" s="43">
        <v>4</v>
      </c>
      <c r="O52" s="79">
        <v>1</v>
      </c>
      <c r="P52" s="93" t="s">
        <v>672</v>
      </c>
      <c r="Q52" s="93" t="s">
        <v>673</v>
      </c>
      <c r="R52" s="93" t="s">
        <v>674</v>
      </c>
      <c r="S52" s="614" t="s">
        <v>675</v>
      </c>
      <c r="T52" s="94"/>
      <c r="U52" s="78">
        <v>0</v>
      </c>
      <c r="V52" s="79"/>
      <c r="W52" s="79"/>
      <c r="X52" s="193"/>
      <c r="Y52" s="193"/>
      <c r="Z52" s="94" t="s">
        <v>396</v>
      </c>
      <c r="AA52" s="504">
        <v>250</v>
      </c>
      <c r="AB52" s="506">
        <v>83</v>
      </c>
      <c r="AC52" s="506" t="s">
        <v>441</v>
      </c>
      <c r="AD52" s="94" t="s">
        <v>441</v>
      </c>
      <c r="AE52" s="78" t="s">
        <v>441</v>
      </c>
      <c r="AF52" s="79" t="s">
        <v>441</v>
      </c>
      <c r="AG52" s="79"/>
      <c r="AH52" s="79" t="s">
        <v>441</v>
      </c>
      <c r="AI52" s="79" t="s">
        <v>676</v>
      </c>
      <c r="AJ52" s="79" t="s">
        <v>676</v>
      </c>
      <c r="AK52" s="94">
        <v>100</v>
      </c>
      <c r="AL52" s="78">
        <v>1.6</v>
      </c>
      <c r="AM52" s="79">
        <v>2.5</v>
      </c>
      <c r="AN52" s="241">
        <v>49.2</v>
      </c>
      <c r="AO52" s="650"/>
      <c r="AP52" s="429">
        <f>(8760/1000)*(Summary!$D$10*$AN52+Summary!$D$9*$AM52+Summary!$D$8*$AL52)</f>
        <v>181.2006</v>
      </c>
      <c r="AQ52" s="430">
        <f t="shared" si="2"/>
        <v>166.2006</v>
      </c>
      <c r="AR52" s="434"/>
      <c r="AS52" s="66" t="str">
        <f t="shared" si="0"/>
        <v>Y</v>
      </c>
      <c r="AT52" s="38">
        <f t="shared" si="1"/>
        <v>15</v>
      </c>
      <c r="AU52" s="432" t="s">
        <v>0</v>
      </c>
      <c r="AV52" s="833"/>
      <c r="AW52" s="777">
        <f>Summary!$D$19</f>
        <v>155</v>
      </c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2"/>
      <c r="FL52" s="102"/>
      <c r="FM52" s="102"/>
      <c r="FN52" s="102"/>
      <c r="FO52" s="102"/>
      <c r="FP52" s="102"/>
      <c r="FQ52" s="102"/>
      <c r="FR52" s="102"/>
      <c r="FS52" s="102"/>
      <c r="FT52" s="102"/>
      <c r="FU52" s="102"/>
      <c r="FV52" s="102"/>
      <c r="FW52" s="102"/>
      <c r="FX52" s="102"/>
      <c r="FY52" s="102"/>
      <c r="FZ52" s="102"/>
      <c r="GA52" s="102"/>
      <c r="GB52" s="102"/>
      <c r="GC52" s="102"/>
      <c r="GD52" s="102"/>
      <c r="GE52" s="102"/>
      <c r="GF52" s="102"/>
      <c r="GG52" s="102"/>
      <c r="GH52" s="102"/>
      <c r="GI52" s="102"/>
      <c r="GJ52" s="102"/>
      <c r="GK52" s="102"/>
      <c r="GL52" s="102"/>
      <c r="GM52" s="102"/>
      <c r="GN52" s="102"/>
      <c r="GO52" s="102"/>
      <c r="GP52" s="102"/>
      <c r="GQ52" s="102"/>
      <c r="GR52" s="102"/>
      <c r="GS52" s="102"/>
      <c r="GT52" s="102"/>
      <c r="GU52" s="102"/>
      <c r="GV52" s="102"/>
      <c r="GW52" s="102"/>
      <c r="GX52" s="102"/>
      <c r="GY52" s="102"/>
      <c r="GZ52" s="102"/>
      <c r="HA52" s="102"/>
      <c r="HB52" s="102"/>
      <c r="HC52" s="102"/>
      <c r="HD52" s="102"/>
      <c r="HE52" s="102"/>
      <c r="HF52" s="102"/>
      <c r="HG52" s="102"/>
      <c r="HH52" s="102"/>
      <c r="HI52" s="102"/>
      <c r="HJ52" s="102"/>
      <c r="HK52" s="102"/>
      <c r="HL52" s="102"/>
      <c r="HM52" s="102"/>
      <c r="HN52" s="102"/>
      <c r="HO52" s="102"/>
      <c r="HP52" s="102"/>
      <c r="HQ52" s="102"/>
      <c r="HR52" s="102"/>
      <c r="HS52" s="102"/>
      <c r="HT52" s="102"/>
      <c r="HU52" s="102"/>
      <c r="HV52" s="102"/>
      <c r="HW52" s="102"/>
      <c r="HX52" s="102"/>
      <c r="HY52" s="102"/>
      <c r="HZ52" s="102"/>
      <c r="IA52" s="102"/>
      <c r="IB52" s="102"/>
      <c r="IC52" s="102"/>
      <c r="ID52" s="102"/>
      <c r="IE52" s="102"/>
      <c r="IF52" s="102"/>
      <c r="IG52" s="102"/>
      <c r="IH52" s="102"/>
      <c r="II52" s="102"/>
    </row>
    <row r="53" spans="1:243" ht="39.75">
      <c r="A53" s="542">
        <v>47</v>
      </c>
      <c r="B53" s="405">
        <v>112</v>
      </c>
      <c r="C53" s="40" t="s">
        <v>710</v>
      </c>
      <c r="D53" s="571">
        <v>39532</v>
      </c>
      <c r="E53" s="79" t="s">
        <v>621</v>
      </c>
      <c r="F53" s="79" t="s">
        <v>432</v>
      </c>
      <c r="G53" s="93" t="s">
        <v>667</v>
      </c>
      <c r="H53" s="94">
        <v>1</v>
      </c>
      <c r="I53" s="78" t="s">
        <v>679</v>
      </c>
      <c r="J53" s="79">
        <v>2</v>
      </c>
      <c r="K53" s="469">
        <v>2.83</v>
      </c>
      <c r="L53" s="79" t="s">
        <v>683</v>
      </c>
      <c r="M53" s="79">
        <v>4096</v>
      </c>
      <c r="N53" s="43">
        <v>4</v>
      </c>
      <c r="O53" s="79">
        <v>1</v>
      </c>
      <c r="P53" s="93" t="s">
        <v>672</v>
      </c>
      <c r="Q53" s="93" t="s">
        <v>673</v>
      </c>
      <c r="R53" s="93" t="s">
        <v>674</v>
      </c>
      <c r="S53" s="614" t="s">
        <v>675</v>
      </c>
      <c r="T53" s="94"/>
      <c r="U53" s="78">
        <v>0</v>
      </c>
      <c r="V53" s="79"/>
      <c r="W53" s="79"/>
      <c r="X53" s="193"/>
      <c r="Y53" s="193"/>
      <c r="Z53" s="94" t="s">
        <v>396</v>
      </c>
      <c r="AA53" s="504">
        <v>200</v>
      </c>
      <c r="AB53" s="506">
        <v>75</v>
      </c>
      <c r="AC53" s="506" t="s">
        <v>438</v>
      </c>
      <c r="AD53" s="94" t="s">
        <v>441</v>
      </c>
      <c r="AE53" s="78" t="s">
        <v>438</v>
      </c>
      <c r="AF53" s="79" t="s">
        <v>438</v>
      </c>
      <c r="AG53" s="79"/>
      <c r="AH53" s="79" t="s">
        <v>441</v>
      </c>
      <c r="AI53" s="79" t="s">
        <v>676</v>
      </c>
      <c r="AJ53" s="79" t="s">
        <v>676</v>
      </c>
      <c r="AK53" s="94">
        <v>100</v>
      </c>
      <c r="AL53" s="78">
        <v>0.9</v>
      </c>
      <c r="AM53" s="79">
        <v>2.9</v>
      </c>
      <c r="AN53" s="241">
        <v>50.2</v>
      </c>
      <c r="AO53" s="650"/>
      <c r="AP53" s="429">
        <f>(8760/1000)*(Summary!$D$10*$AN53+Summary!$D$9*$AM53+Summary!$D$8*$AL53)</f>
        <v>181.5072</v>
      </c>
      <c r="AQ53" s="430">
        <f t="shared" si="2"/>
        <v>166.5072</v>
      </c>
      <c r="AR53" s="435"/>
      <c r="AS53" s="66" t="str">
        <f t="shared" si="0"/>
        <v>Y</v>
      </c>
      <c r="AT53" s="38">
        <f t="shared" si="1"/>
        <v>15</v>
      </c>
      <c r="AU53" s="432" t="s">
        <v>0</v>
      </c>
      <c r="AV53" s="829"/>
      <c r="AW53" s="777">
        <f>Summary!$D$19</f>
        <v>155</v>
      </c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</row>
    <row r="54" spans="1:49" s="5" customFormat="1" ht="39.75">
      <c r="A54" s="542">
        <v>48</v>
      </c>
      <c r="B54" s="405">
        <v>110</v>
      </c>
      <c r="C54" s="40" t="s">
        <v>710</v>
      </c>
      <c r="D54" s="571">
        <v>39540</v>
      </c>
      <c r="E54" s="79" t="s">
        <v>621</v>
      </c>
      <c r="F54" s="79" t="s">
        <v>446</v>
      </c>
      <c r="G54" s="93" t="s">
        <v>667</v>
      </c>
      <c r="H54" s="247">
        <v>1</v>
      </c>
      <c r="I54" s="78" t="s">
        <v>681</v>
      </c>
      <c r="J54" s="79">
        <v>1</v>
      </c>
      <c r="K54" s="469">
        <v>1.8</v>
      </c>
      <c r="L54" s="79" t="s">
        <v>671</v>
      </c>
      <c r="M54" s="83">
        <v>2048</v>
      </c>
      <c r="N54" s="43">
        <v>2</v>
      </c>
      <c r="O54" s="83">
        <v>1</v>
      </c>
      <c r="P54" s="93" t="s">
        <v>672</v>
      </c>
      <c r="Q54" s="93" t="s">
        <v>673</v>
      </c>
      <c r="R54" s="613"/>
      <c r="S54" s="614" t="s">
        <v>675</v>
      </c>
      <c r="T54" s="247"/>
      <c r="U54" s="78">
        <v>0</v>
      </c>
      <c r="V54" s="83"/>
      <c r="W54" s="83"/>
      <c r="X54" s="613"/>
      <c r="Y54" s="613"/>
      <c r="Z54" s="247" t="s">
        <v>396</v>
      </c>
      <c r="AA54" s="622">
        <v>160</v>
      </c>
      <c r="AB54" s="629">
        <v>75</v>
      </c>
      <c r="AC54" s="506" t="s">
        <v>438</v>
      </c>
      <c r="AD54" s="94" t="s">
        <v>441</v>
      </c>
      <c r="AE54" s="78" t="s">
        <v>438</v>
      </c>
      <c r="AF54" s="79" t="s">
        <v>438</v>
      </c>
      <c r="AG54" s="83"/>
      <c r="AH54" s="79" t="s">
        <v>441</v>
      </c>
      <c r="AI54" s="79" t="s">
        <v>676</v>
      </c>
      <c r="AJ54" s="79" t="s">
        <v>676</v>
      </c>
      <c r="AK54" s="247">
        <v>100</v>
      </c>
      <c r="AL54" s="548">
        <v>1.1</v>
      </c>
      <c r="AM54" s="83">
        <v>3.2</v>
      </c>
      <c r="AN54" s="208">
        <v>46</v>
      </c>
      <c r="AO54" s="652"/>
      <c r="AP54" s="429">
        <f>(8760/1000)*(Summary!$D$10*$AN54+Summary!$D$9*$AM54+Summary!$D$8*$AL54)</f>
        <v>167.88540000000003</v>
      </c>
      <c r="AQ54" s="430">
        <f t="shared" si="2"/>
        <v>167.88540000000003</v>
      </c>
      <c r="AR54" s="434"/>
      <c r="AS54" s="66" t="str">
        <f t="shared" si="0"/>
        <v>N</v>
      </c>
      <c r="AT54" s="38">
        <f t="shared" si="1"/>
        <v>0</v>
      </c>
      <c r="AU54" s="432" t="s">
        <v>0</v>
      </c>
      <c r="AV54" s="828"/>
      <c r="AW54" s="777">
        <f>Summary!$D$19</f>
        <v>155</v>
      </c>
    </row>
    <row r="55" spans="1:243" s="5" customFormat="1" ht="39.75">
      <c r="A55" s="542">
        <v>49</v>
      </c>
      <c r="B55" s="405">
        <v>111</v>
      </c>
      <c r="C55" s="40" t="s">
        <v>710</v>
      </c>
      <c r="D55" s="571">
        <v>39532</v>
      </c>
      <c r="E55" s="79" t="s">
        <v>621</v>
      </c>
      <c r="F55" s="79" t="s">
        <v>432</v>
      </c>
      <c r="G55" s="93" t="s">
        <v>667</v>
      </c>
      <c r="H55" s="247">
        <v>1</v>
      </c>
      <c r="I55" s="78" t="s">
        <v>677</v>
      </c>
      <c r="J55" s="83">
        <v>2</v>
      </c>
      <c r="K55" s="469">
        <v>3.16</v>
      </c>
      <c r="L55" s="79" t="s">
        <v>683</v>
      </c>
      <c r="M55" s="79">
        <v>4096</v>
      </c>
      <c r="N55" s="43">
        <v>4</v>
      </c>
      <c r="O55" s="83">
        <v>1</v>
      </c>
      <c r="P55" s="93" t="s">
        <v>672</v>
      </c>
      <c r="Q55" s="93" t="s">
        <v>673</v>
      </c>
      <c r="R55" s="613" t="s">
        <v>674</v>
      </c>
      <c r="S55" s="614" t="s">
        <v>675</v>
      </c>
      <c r="T55" s="247"/>
      <c r="U55" s="78">
        <v>0</v>
      </c>
      <c r="V55" s="83"/>
      <c r="W55" s="83"/>
      <c r="X55" s="613"/>
      <c r="Y55" s="613"/>
      <c r="Z55" s="247" t="s">
        <v>396</v>
      </c>
      <c r="AA55" s="622">
        <v>200</v>
      </c>
      <c r="AB55" s="629">
        <v>75</v>
      </c>
      <c r="AC55" s="506" t="s">
        <v>438</v>
      </c>
      <c r="AD55" s="94" t="s">
        <v>441</v>
      </c>
      <c r="AE55" s="78" t="s">
        <v>438</v>
      </c>
      <c r="AF55" s="79" t="s">
        <v>438</v>
      </c>
      <c r="AG55" s="83"/>
      <c r="AH55" s="79" t="s">
        <v>441</v>
      </c>
      <c r="AI55" s="79" t="s">
        <v>676</v>
      </c>
      <c r="AJ55" s="79" t="s">
        <v>676</v>
      </c>
      <c r="AK55" s="247">
        <v>100</v>
      </c>
      <c r="AL55" s="548">
        <v>0.9</v>
      </c>
      <c r="AM55" s="83">
        <v>2.9</v>
      </c>
      <c r="AN55" s="208">
        <v>51.5</v>
      </c>
      <c r="AO55" s="652"/>
      <c r="AP55" s="429">
        <f>(8760/1000)*(Summary!$D$10*$AN55+Summary!$D$9*$AM55+Summary!$D$8*$AL55)</f>
        <v>186.06240000000003</v>
      </c>
      <c r="AQ55" s="430">
        <f t="shared" si="2"/>
        <v>171.06240000000003</v>
      </c>
      <c r="AR55" s="434"/>
      <c r="AS55" s="66" t="str">
        <f t="shared" si="0"/>
        <v>Y</v>
      </c>
      <c r="AT55" s="38">
        <f t="shared" si="1"/>
        <v>15</v>
      </c>
      <c r="AU55" s="432" t="s">
        <v>0</v>
      </c>
      <c r="AV55" s="831"/>
      <c r="AW55" s="777">
        <f>Summary!$D$19</f>
        <v>155</v>
      </c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18"/>
      <c r="IH55" s="118"/>
      <c r="II55" s="118"/>
    </row>
    <row r="56" spans="1:243" s="102" customFormat="1" ht="38.25">
      <c r="A56" s="542">
        <v>50</v>
      </c>
      <c r="B56" s="405">
        <v>195</v>
      </c>
      <c r="C56" s="165" t="s">
        <v>708</v>
      </c>
      <c r="D56" s="220">
        <v>39682</v>
      </c>
      <c r="E56" s="222" t="s">
        <v>621</v>
      </c>
      <c r="F56" s="222" t="s">
        <v>432</v>
      </c>
      <c r="G56" s="99" t="s">
        <v>792</v>
      </c>
      <c r="H56" s="282">
        <v>1</v>
      </c>
      <c r="I56" s="296" t="s">
        <v>30</v>
      </c>
      <c r="J56" s="222">
        <v>2</v>
      </c>
      <c r="K56" s="471">
        <v>2.2</v>
      </c>
      <c r="L56" s="98" t="s">
        <v>31</v>
      </c>
      <c r="M56" s="222">
        <v>3072</v>
      </c>
      <c r="N56" s="43">
        <v>3</v>
      </c>
      <c r="O56" s="222">
        <v>1</v>
      </c>
      <c r="P56" s="263" t="s">
        <v>32</v>
      </c>
      <c r="Q56" s="263" t="s">
        <v>33</v>
      </c>
      <c r="R56" s="263" t="s">
        <v>34</v>
      </c>
      <c r="S56" s="263" t="s">
        <v>438</v>
      </c>
      <c r="T56" s="282" t="s">
        <v>441</v>
      </c>
      <c r="U56" s="304">
        <v>0</v>
      </c>
      <c r="V56" s="222" t="s">
        <v>475</v>
      </c>
      <c r="W56" s="222" t="s">
        <v>475</v>
      </c>
      <c r="X56" s="228" t="s">
        <v>19</v>
      </c>
      <c r="Y56" s="228" t="s">
        <v>475</v>
      </c>
      <c r="Z56" s="282" t="s">
        <v>396</v>
      </c>
      <c r="AA56" s="510" t="s">
        <v>35</v>
      </c>
      <c r="AB56" s="511">
        <v>0.68</v>
      </c>
      <c r="AC56" s="511" t="s">
        <v>441</v>
      </c>
      <c r="AD56" s="282" t="s">
        <v>441</v>
      </c>
      <c r="AE56" s="304" t="s">
        <v>441</v>
      </c>
      <c r="AF56" s="258" t="s">
        <v>441</v>
      </c>
      <c r="AG56" s="222" t="s">
        <v>438</v>
      </c>
      <c r="AH56" s="222" t="s">
        <v>441</v>
      </c>
      <c r="AI56" s="222">
        <v>1000</v>
      </c>
      <c r="AJ56" s="222">
        <v>100</v>
      </c>
      <c r="AK56" s="543">
        <v>230</v>
      </c>
      <c r="AL56" s="181">
        <v>2.43</v>
      </c>
      <c r="AM56" s="234">
        <v>4.24</v>
      </c>
      <c r="AN56" s="549">
        <v>45.32</v>
      </c>
      <c r="AO56" s="547"/>
      <c r="AP56" s="429">
        <f>(8760/1000)*(Summary!$D$10*$AN56+Summary!$D$9*$AM56+Summary!$D$8*$AL56)</f>
        <v>172.36614</v>
      </c>
      <c r="AQ56" s="430">
        <f t="shared" si="2"/>
        <v>172.36614</v>
      </c>
      <c r="AR56" s="431"/>
      <c r="AS56" s="66" t="str">
        <f t="shared" si="0"/>
        <v>N</v>
      </c>
      <c r="AT56" s="38">
        <f t="shared" si="1"/>
        <v>0</v>
      </c>
      <c r="AU56" s="432" t="s">
        <v>0</v>
      </c>
      <c r="AV56" s="824"/>
      <c r="AW56" s="777">
        <f>Summary!$D$19</f>
        <v>155</v>
      </c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3"/>
      <c r="EW56" s="123"/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3"/>
      <c r="FL56" s="123"/>
      <c r="FM56" s="123"/>
      <c r="FN56" s="123"/>
      <c r="FO56" s="123"/>
      <c r="FP56" s="123"/>
      <c r="FQ56" s="123"/>
      <c r="FR56" s="123"/>
      <c r="FS56" s="123"/>
      <c r="FT56" s="123"/>
      <c r="FU56" s="123"/>
      <c r="FV56" s="123"/>
      <c r="FW56" s="123"/>
      <c r="FX56" s="123"/>
      <c r="FY56" s="123"/>
      <c r="FZ56" s="123"/>
      <c r="GA56" s="123"/>
      <c r="GB56" s="123"/>
      <c r="GC56" s="123"/>
      <c r="GD56" s="123"/>
      <c r="GE56" s="123"/>
      <c r="GF56" s="123"/>
      <c r="GG56" s="123"/>
      <c r="GH56" s="123"/>
      <c r="GI56" s="123"/>
      <c r="GJ56" s="123"/>
      <c r="GK56" s="123"/>
      <c r="GL56" s="123"/>
      <c r="GM56" s="123"/>
      <c r="GN56" s="123"/>
      <c r="GO56" s="123"/>
      <c r="GP56" s="123"/>
      <c r="GQ56" s="123"/>
      <c r="GR56" s="123"/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3"/>
      <c r="HG56" s="123"/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3"/>
      <c r="HV56" s="123"/>
      <c r="HW56" s="123"/>
      <c r="HX56" s="123"/>
      <c r="HY56" s="123"/>
      <c r="HZ56" s="123"/>
      <c r="IA56" s="123"/>
      <c r="IB56" s="123"/>
      <c r="IC56" s="123"/>
      <c r="ID56" s="123"/>
      <c r="IE56" s="123"/>
      <c r="IF56" s="123"/>
      <c r="IG56" s="123"/>
      <c r="IH56" s="123"/>
      <c r="II56" s="123"/>
    </row>
    <row r="57" spans="1:243" s="123" customFormat="1" ht="14.25">
      <c r="A57" s="542">
        <v>51</v>
      </c>
      <c r="B57" s="405">
        <v>201</v>
      </c>
      <c r="C57" s="165" t="s">
        <v>708</v>
      </c>
      <c r="D57" s="103">
        <v>39692</v>
      </c>
      <c r="E57" s="98" t="s">
        <v>621</v>
      </c>
      <c r="F57" s="98" t="s">
        <v>432</v>
      </c>
      <c r="G57" s="99" t="s">
        <v>22</v>
      </c>
      <c r="H57" s="197">
        <v>1</v>
      </c>
      <c r="I57" s="295" t="s">
        <v>39</v>
      </c>
      <c r="J57" s="98">
        <v>2</v>
      </c>
      <c r="K57" s="470">
        <v>3.17</v>
      </c>
      <c r="L57" s="98" t="s">
        <v>31</v>
      </c>
      <c r="M57" s="222">
        <v>3072</v>
      </c>
      <c r="N57" s="43">
        <v>3</v>
      </c>
      <c r="O57" s="98">
        <v>1</v>
      </c>
      <c r="P57" s="263">
        <v>320</v>
      </c>
      <c r="Q57" s="263" t="s">
        <v>33</v>
      </c>
      <c r="R57" s="263" t="s">
        <v>397</v>
      </c>
      <c r="S57" s="263" t="s">
        <v>397</v>
      </c>
      <c r="T57" s="197" t="s">
        <v>438</v>
      </c>
      <c r="U57" s="181">
        <v>0</v>
      </c>
      <c r="V57" s="98" t="s">
        <v>475</v>
      </c>
      <c r="W57" s="98">
        <v>128</v>
      </c>
      <c r="X57" s="263" t="s">
        <v>19</v>
      </c>
      <c r="Y57" s="228" t="s">
        <v>475</v>
      </c>
      <c r="Z57" s="197" t="s">
        <v>20</v>
      </c>
      <c r="AA57" s="508" t="s">
        <v>35</v>
      </c>
      <c r="AB57" s="509">
        <v>0.65</v>
      </c>
      <c r="AC57" s="509" t="s">
        <v>438</v>
      </c>
      <c r="AD57" s="197" t="s">
        <v>441</v>
      </c>
      <c r="AE57" s="181" t="s">
        <v>441</v>
      </c>
      <c r="AF57" s="98" t="s">
        <v>438</v>
      </c>
      <c r="AG57" s="98" t="s">
        <v>438</v>
      </c>
      <c r="AH57" s="98" t="s">
        <v>441</v>
      </c>
      <c r="AI57" s="98">
        <v>1000</v>
      </c>
      <c r="AJ57" s="98">
        <v>100</v>
      </c>
      <c r="AK57" s="197">
        <v>230</v>
      </c>
      <c r="AL57" s="181">
        <v>2.43</v>
      </c>
      <c r="AM57" s="98">
        <v>4.16</v>
      </c>
      <c r="AN57" s="209">
        <v>45.73</v>
      </c>
      <c r="AO57" s="547"/>
      <c r="AP57" s="429">
        <f>(8760/1000)*(Summary!$D$10*$AN57+Summary!$D$9*$AM57+Summary!$D$8*$AL57)</f>
        <v>173.76773999999997</v>
      </c>
      <c r="AQ57" s="430">
        <f t="shared" si="2"/>
        <v>173.76773999999997</v>
      </c>
      <c r="AR57" s="442"/>
      <c r="AS57" s="66" t="str">
        <f t="shared" si="0"/>
        <v>N</v>
      </c>
      <c r="AT57" s="38">
        <f t="shared" si="1"/>
        <v>0</v>
      </c>
      <c r="AU57" s="432" t="s">
        <v>0</v>
      </c>
      <c r="AV57" s="826"/>
      <c r="AW57" s="777">
        <f>Summary!$D$19</f>
        <v>155</v>
      </c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</row>
    <row r="58" spans="1:243" s="100" customFormat="1" ht="14.25">
      <c r="A58" s="542">
        <v>52</v>
      </c>
      <c r="B58" s="405">
        <v>200</v>
      </c>
      <c r="C58" s="165" t="s">
        <v>708</v>
      </c>
      <c r="D58" s="103">
        <v>39692</v>
      </c>
      <c r="E58" s="98" t="s">
        <v>621</v>
      </c>
      <c r="F58" s="98" t="s">
        <v>432</v>
      </c>
      <c r="G58" s="99" t="s">
        <v>22</v>
      </c>
      <c r="H58" s="197">
        <v>1</v>
      </c>
      <c r="I58" s="295" t="s">
        <v>39</v>
      </c>
      <c r="J58" s="98">
        <v>2</v>
      </c>
      <c r="K58" s="470">
        <v>3.17</v>
      </c>
      <c r="L58" s="98" t="s">
        <v>31</v>
      </c>
      <c r="M58" s="222">
        <v>3072</v>
      </c>
      <c r="N58" s="43">
        <v>3</v>
      </c>
      <c r="O58" s="98">
        <v>1</v>
      </c>
      <c r="P58" s="263">
        <v>320</v>
      </c>
      <c r="Q58" s="263" t="s">
        <v>33</v>
      </c>
      <c r="R58" s="263" t="s">
        <v>397</v>
      </c>
      <c r="S58" s="263" t="s">
        <v>397</v>
      </c>
      <c r="T58" s="197" t="s">
        <v>438</v>
      </c>
      <c r="U58" s="181">
        <v>0</v>
      </c>
      <c r="V58" s="98" t="s">
        <v>475</v>
      </c>
      <c r="W58" s="98">
        <v>128</v>
      </c>
      <c r="X58" s="263" t="s">
        <v>19</v>
      </c>
      <c r="Y58" s="228" t="s">
        <v>475</v>
      </c>
      <c r="Z58" s="197" t="s">
        <v>20</v>
      </c>
      <c r="AA58" s="508" t="s">
        <v>35</v>
      </c>
      <c r="AB58" s="509">
        <v>0.65</v>
      </c>
      <c r="AC58" s="509" t="s">
        <v>438</v>
      </c>
      <c r="AD58" s="197" t="s">
        <v>441</v>
      </c>
      <c r="AE58" s="181" t="s">
        <v>441</v>
      </c>
      <c r="AF58" s="98" t="s">
        <v>438</v>
      </c>
      <c r="AG58" s="98" t="s">
        <v>438</v>
      </c>
      <c r="AH58" s="98" t="s">
        <v>441</v>
      </c>
      <c r="AI58" s="98">
        <v>1000</v>
      </c>
      <c r="AJ58" s="98">
        <v>100</v>
      </c>
      <c r="AK58" s="197">
        <v>115</v>
      </c>
      <c r="AL58" s="181">
        <v>2.36</v>
      </c>
      <c r="AM58" s="98">
        <v>4.09</v>
      </c>
      <c r="AN58" s="209">
        <v>45.94</v>
      </c>
      <c r="AO58" s="547"/>
      <c r="AP58" s="429">
        <f>(8760/1000)*(Summary!$D$10*$AN58+Summary!$D$9*$AM58+Summary!$D$8*$AL58)</f>
        <v>174.13566000000003</v>
      </c>
      <c r="AQ58" s="430">
        <f t="shared" si="2"/>
        <v>174.13566000000003</v>
      </c>
      <c r="AR58" s="442"/>
      <c r="AS58" s="66" t="str">
        <f t="shared" si="0"/>
        <v>N</v>
      </c>
      <c r="AT58" s="38">
        <f t="shared" si="1"/>
        <v>0</v>
      </c>
      <c r="AU58" s="432" t="s">
        <v>0</v>
      </c>
      <c r="AV58" s="824"/>
      <c r="AW58" s="777">
        <f>Summary!$D$19</f>
        <v>155</v>
      </c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23"/>
      <c r="EF58" s="123"/>
      <c r="EG58" s="123"/>
      <c r="EH58" s="123"/>
      <c r="EI58" s="123"/>
      <c r="EJ58" s="123"/>
      <c r="EK58" s="123"/>
      <c r="EL58" s="123"/>
      <c r="EM58" s="123"/>
      <c r="EN58" s="123"/>
      <c r="EO58" s="123"/>
      <c r="EP58" s="123"/>
      <c r="EQ58" s="123"/>
      <c r="ER58" s="123"/>
      <c r="ES58" s="123"/>
      <c r="ET58" s="123"/>
      <c r="EU58" s="123"/>
      <c r="EV58" s="123"/>
      <c r="EW58" s="123"/>
      <c r="EX58" s="123"/>
      <c r="EY58" s="123"/>
      <c r="EZ58" s="123"/>
      <c r="FA58" s="123"/>
      <c r="FB58" s="123"/>
      <c r="FC58" s="123"/>
      <c r="FD58" s="123"/>
      <c r="FE58" s="123"/>
      <c r="FF58" s="123"/>
      <c r="FG58" s="123"/>
      <c r="FH58" s="123"/>
      <c r="FI58" s="123"/>
      <c r="FJ58" s="123"/>
      <c r="FK58" s="123"/>
      <c r="FL58" s="123"/>
      <c r="FM58" s="123"/>
      <c r="FN58" s="123"/>
      <c r="FO58" s="123"/>
      <c r="FP58" s="123"/>
      <c r="FQ58" s="123"/>
      <c r="FR58" s="123"/>
      <c r="FS58" s="123"/>
      <c r="FT58" s="123"/>
      <c r="FU58" s="123"/>
      <c r="FV58" s="123"/>
      <c r="FW58" s="123"/>
      <c r="FX58" s="123"/>
      <c r="FY58" s="123"/>
      <c r="FZ58" s="123"/>
      <c r="GA58" s="123"/>
      <c r="GB58" s="123"/>
      <c r="GC58" s="123"/>
      <c r="GD58" s="123"/>
      <c r="GE58" s="123"/>
      <c r="GF58" s="123"/>
      <c r="GG58" s="123"/>
      <c r="GH58" s="123"/>
      <c r="GI58" s="123"/>
      <c r="GJ58" s="123"/>
      <c r="GK58" s="123"/>
      <c r="GL58" s="123"/>
      <c r="GM58" s="123"/>
      <c r="GN58" s="123"/>
      <c r="GO58" s="123"/>
      <c r="GP58" s="123"/>
      <c r="GQ58" s="123"/>
      <c r="GR58" s="123"/>
      <c r="GS58" s="123"/>
      <c r="GT58" s="123"/>
      <c r="GU58" s="123"/>
      <c r="GV58" s="123"/>
      <c r="GW58" s="123"/>
      <c r="GX58" s="123"/>
      <c r="GY58" s="123"/>
      <c r="GZ58" s="123"/>
      <c r="HA58" s="123"/>
      <c r="HB58" s="123"/>
      <c r="HC58" s="123"/>
      <c r="HD58" s="123"/>
      <c r="HE58" s="123"/>
      <c r="HF58" s="123"/>
      <c r="HG58" s="123"/>
      <c r="HH58" s="123"/>
      <c r="HI58" s="123"/>
      <c r="HJ58" s="123"/>
      <c r="HK58" s="123"/>
      <c r="HL58" s="123"/>
      <c r="HM58" s="123"/>
      <c r="HN58" s="123"/>
      <c r="HO58" s="123"/>
      <c r="HP58" s="123"/>
      <c r="HQ58" s="123"/>
      <c r="HR58" s="123"/>
      <c r="HS58" s="123"/>
      <c r="HT58" s="123"/>
      <c r="HU58" s="123"/>
      <c r="HV58" s="123"/>
      <c r="HW58" s="123"/>
      <c r="HX58" s="123"/>
      <c r="HY58" s="123"/>
      <c r="HZ58" s="123"/>
      <c r="IA58" s="123"/>
      <c r="IB58" s="123"/>
      <c r="IC58" s="123"/>
      <c r="ID58" s="123"/>
      <c r="IE58" s="123"/>
      <c r="IF58" s="123"/>
      <c r="IG58" s="123"/>
      <c r="IH58" s="123"/>
      <c r="II58" s="123"/>
    </row>
    <row r="59" spans="1:243" s="123" customFormat="1" ht="39.75">
      <c r="A59" s="542">
        <v>53</v>
      </c>
      <c r="B59" s="405">
        <v>175</v>
      </c>
      <c r="C59" s="165" t="s">
        <v>708</v>
      </c>
      <c r="D59" s="95">
        <v>39689</v>
      </c>
      <c r="E59" s="83" t="s">
        <v>621</v>
      </c>
      <c r="F59" s="79" t="s">
        <v>432</v>
      </c>
      <c r="G59" s="88" t="s">
        <v>792</v>
      </c>
      <c r="H59" s="82">
        <v>1</v>
      </c>
      <c r="I59" s="80" t="s">
        <v>817</v>
      </c>
      <c r="J59" s="81">
        <v>1</v>
      </c>
      <c r="K59" s="467">
        <v>2.6</v>
      </c>
      <c r="L59" s="81" t="s">
        <v>818</v>
      </c>
      <c r="M59" s="81">
        <v>2048</v>
      </c>
      <c r="N59" s="43">
        <v>2</v>
      </c>
      <c r="O59" s="81">
        <v>1</v>
      </c>
      <c r="P59" s="97" t="s">
        <v>744</v>
      </c>
      <c r="Q59" s="93" t="s">
        <v>814</v>
      </c>
      <c r="R59" s="93"/>
      <c r="S59" s="93" t="s">
        <v>397</v>
      </c>
      <c r="T59" s="94" t="s">
        <v>441</v>
      </c>
      <c r="U59" s="78">
        <v>0</v>
      </c>
      <c r="V59" s="87" t="s">
        <v>783</v>
      </c>
      <c r="W59" s="81">
        <v>0</v>
      </c>
      <c r="X59" s="262" t="s">
        <v>599</v>
      </c>
      <c r="Y59" s="262">
        <v>32</v>
      </c>
      <c r="Z59" s="82" t="s">
        <v>396</v>
      </c>
      <c r="AA59" s="499" t="s">
        <v>809</v>
      </c>
      <c r="AB59" s="500">
        <v>0.8</v>
      </c>
      <c r="AC59" s="501" t="s">
        <v>395</v>
      </c>
      <c r="AD59" s="82" t="s">
        <v>441</v>
      </c>
      <c r="AE59" s="80" t="s">
        <v>441</v>
      </c>
      <c r="AF59" s="81" t="s">
        <v>441</v>
      </c>
      <c r="AG59" s="79" t="s">
        <v>438</v>
      </c>
      <c r="AH59" s="79" t="s">
        <v>441</v>
      </c>
      <c r="AI59" s="81" t="s">
        <v>786</v>
      </c>
      <c r="AJ59" s="81" t="s">
        <v>787</v>
      </c>
      <c r="AK59" s="177">
        <v>115</v>
      </c>
      <c r="AL59" s="80">
        <v>1.28</v>
      </c>
      <c r="AM59" s="81">
        <v>2.78</v>
      </c>
      <c r="AN59" s="207">
        <v>47.62</v>
      </c>
      <c r="AO59" s="545"/>
      <c r="AP59" s="429">
        <f>(8760/1000)*(Summary!$D$10*$AN59+Summary!$D$9*$AM59+Summary!$D$8*$AL59)</f>
        <v>174.24515999999997</v>
      </c>
      <c r="AQ59" s="430">
        <f t="shared" si="2"/>
        <v>174.24515999999997</v>
      </c>
      <c r="AR59" s="441"/>
      <c r="AS59" s="66" t="str">
        <f t="shared" si="0"/>
        <v>N</v>
      </c>
      <c r="AT59" s="38">
        <f t="shared" si="1"/>
        <v>0</v>
      </c>
      <c r="AU59" s="432" t="s">
        <v>0</v>
      </c>
      <c r="AV59" s="828"/>
      <c r="AW59" s="777">
        <f>Summary!$D$19</f>
        <v>155</v>
      </c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</row>
    <row r="60" spans="1:243" s="123" customFormat="1" ht="14.25">
      <c r="A60" s="542">
        <v>54</v>
      </c>
      <c r="B60" s="405">
        <v>170</v>
      </c>
      <c r="C60" s="165" t="s">
        <v>708</v>
      </c>
      <c r="D60" s="95">
        <v>39693</v>
      </c>
      <c r="E60" s="85" t="s">
        <v>621</v>
      </c>
      <c r="F60" s="85" t="s">
        <v>782</v>
      </c>
      <c r="G60" s="88" t="s">
        <v>792</v>
      </c>
      <c r="H60" s="82">
        <v>1</v>
      </c>
      <c r="I60" s="80" t="s">
        <v>796</v>
      </c>
      <c r="J60" s="81">
        <v>1</v>
      </c>
      <c r="K60" s="467">
        <v>3.33</v>
      </c>
      <c r="L60" s="87" t="s">
        <v>808</v>
      </c>
      <c r="M60" s="81">
        <v>1024</v>
      </c>
      <c r="N60" s="43">
        <v>1</v>
      </c>
      <c r="O60" s="81">
        <v>1</v>
      </c>
      <c r="P60" s="91" t="s">
        <v>672</v>
      </c>
      <c r="Q60" s="97"/>
      <c r="R60" s="97"/>
      <c r="S60" s="97" t="s">
        <v>782</v>
      </c>
      <c r="T60" s="82" t="s">
        <v>438</v>
      </c>
      <c r="U60" s="50">
        <v>0</v>
      </c>
      <c r="V60" s="87" t="s">
        <v>783</v>
      </c>
      <c r="W60" s="81">
        <v>0</v>
      </c>
      <c r="X60" s="262" t="s">
        <v>599</v>
      </c>
      <c r="Y60" s="97">
        <v>32</v>
      </c>
      <c r="Z60" s="177" t="s">
        <v>396</v>
      </c>
      <c r="AA60" s="502" t="s">
        <v>809</v>
      </c>
      <c r="AB60" s="500">
        <v>0.7</v>
      </c>
      <c r="AC60" s="503" t="s">
        <v>397</v>
      </c>
      <c r="AD60" s="82" t="s">
        <v>441</v>
      </c>
      <c r="AE60" s="80" t="s">
        <v>441</v>
      </c>
      <c r="AF60" s="81" t="s">
        <v>441</v>
      </c>
      <c r="AG60" s="79" t="s">
        <v>438</v>
      </c>
      <c r="AH60" s="81" t="s">
        <v>441</v>
      </c>
      <c r="AI60" s="81" t="s">
        <v>786</v>
      </c>
      <c r="AJ60" s="81" t="s">
        <v>787</v>
      </c>
      <c r="AK60" s="82">
        <v>115</v>
      </c>
      <c r="AL60" s="80">
        <v>1.59</v>
      </c>
      <c r="AM60" s="81">
        <v>2.48</v>
      </c>
      <c r="AN60" s="82">
        <v>47.52</v>
      </c>
      <c r="AO60" s="544" t="s">
        <v>788</v>
      </c>
      <c r="AP60" s="429">
        <f>(8760/1000)*(Summary!$D$10*$AN60+Summary!$D$9*$AM60+Summary!$D$8*$AL60)</f>
        <v>175.25694000000001</v>
      </c>
      <c r="AQ60" s="430">
        <f t="shared" si="2"/>
        <v>175.25694000000001</v>
      </c>
      <c r="AR60" s="441"/>
      <c r="AS60" s="66" t="str">
        <f t="shared" si="0"/>
        <v>N</v>
      </c>
      <c r="AT60" s="38">
        <f t="shared" si="1"/>
        <v>0</v>
      </c>
      <c r="AU60" s="432" t="s">
        <v>0</v>
      </c>
      <c r="AV60" s="828"/>
      <c r="AW60" s="777">
        <f>Summary!$D$19</f>
        <v>155</v>
      </c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2"/>
      <c r="EL60" s="102"/>
      <c r="EM60" s="102"/>
      <c r="EN60" s="102"/>
      <c r="EO60" s="102"/>
      <c r="EP60" s="102"/>
      <c r="EQ60" s="102"/>
      <c r="ER60" s="102"/>
      <c r="ES60" s="102"/>
      <c r="ET60" s="102"/>
      <c r="EU60" s="102"/>
      <c r="EV60" s="102"/>
      <c r="EW60" s="102"/>
      <c r="EX60" s="102"/>
      <c r="EY60" s="102"/>
      <c r="EZ60" s="102"/>
      <c r="FA60" s="102"/>
      <c r="FB60" s="102"/>
      <c r="FC60" s="102"/>
      <c r="FD60" s="102"/>
      <c r="FE60" s="102"/>
      <c r="FF60" s="102"/>
      <c r="FG60" s="102"/>
      <c r="FH60" s="102"/>
      <c r="FI60" s="102"/>
      <c r="FJ60" s="102"/>
      <c r="FK60" s="102"/>
      <c r="FL60" s="102"/>
      <c r="FM60" s="102"/>
      <c r="FN60" s="102"/>
      <c r="FO60" s="102"/>
      <c r="FP60" s="102"/>
      <c r="FQ60" s="102"/>
      <c r="FR60" s="102"/>
      <c r="FS60" s="102"/>
      <c r="FT60" s="102"/>
      <c r="FU60" s="102"/>
      <c r="FV60" s="102"/>
      <c r="FW60" s="102"/>
      <c r="FX60" s="102"/>
      <c r="FY60" s="102"/>
      <c r="FZ60" s="102"/>
      <c r="GA60" s="102"/>
      <c r="GB60" s="102"/>
      <c r="GC60" s="102"/>
      <c r="GD60" s="102"/>
      <c r="GE60" s="102"/>
      <c r="GF60" s="102"/>
      <c r="GG60" s="102"/>
      <c r="GH60" s="102"/>
      <c r="GI60" s="102"/>
      <c r="GJ60" s="102"/>
      <c r="GK60" s="102"/>
      <c r="GL60" s="102"/>
      <c r="GM60" s="102"/>
      <c r="GN60" s="102"/>
      <c r="GO60" s="102"/>
      <c r="GP60" s="102"/>
      <c r="GQ60" s="102"/>
      <c r="GR60" s="102"/>
      <c r="GS60" s="102"/>
      <c r="GT60" s="102"/>
      <c r="GU60" s="102"/>
      <c r="GV60" s="102"/>
      <c r="GW60" s="102"/>
      <c r="GX60" s="102"/>
      <c r="GY60" s="102"/>
      <c r="GZ60" s="102"/>
      <c r="HA60" s="102"/>
      <c r="HB60" s="102"/>
      <c r="HC60" s="102"/>
      <c r="HD60" s="102"/>
      <c r="HE60" s="102"/>
      <c r="HF60" s="102"/>
      <c r="HG60" s="102"/>
      <c r="HH60" s="102"/>
      <c r="HI60" s="102"/>
      <c r="HJ60" s="102"/>
      <c r="HK60" s="102"/>
      <c r="HL60" s="102"/>
      <c r="HM60" s="102"/>
      <c r="HN60" s="102"/>
      <c r="HO60" s="102"/>
      <c r="HP60" s="102"/>
      <c r="HQ60" s="102"/>
      <c r="HR60" s="102"/>
      <c r="HS60" s="102"/>
      <c r="HT60" s="102"/>
      <c r="HU60" s="102"/>
      <c r="HV60" s="102"/>
      <c r="HW60" s="102"/>
      <c r="HX60" s="102"/>
      <c r="HY60" s="102"/>
      <c r="HZ60" s="102"/>
      <c r="IA60" s="102"/>
      <c r="IB60" s="102"/>
      <c r="IC60" s="102"/>
      <c r="ID60" s="102"/>
      <c r="IE60" s="102"/>
      <c r="IF60" s="102"/>
      <c r="IG60" s="102"/>
      <c r="IH60" s="102"/>
      <c r="II60" s="102"/>
    </row>
    <row r="61" spans="1:243" s="123" customFormat="1" ht="38.25">
      <c r="A61" s="542">
        <v>55</v>
      </c>
      <c r="B61" s="405">
        <v>194</v>
      </c>
      <c r="C61" s="165" t="s">
        <v>708</v>
      </c>
      <c r="D61" s="220">
        <v>39682</v>
      </c>
      <c r="E61" s="222" t="s">
        <v>621</v>
      </c>
      <c r="F61" s="222" t="s">
        <v>432</v>
      </c>
      <c r="G61" s="99" t="s">
        <v>792</v>
      </c>
      <c r="H61" s="282">
        <v>1</v>
      </c>
      <c r="I61" s="296" t="s">
        <v>30</v>
      </c>
      <c r="J61" s="222">
        <v>2</v>
      </c>
      <c r="K61" s="471">
        <v>2.2</v>
      </c>
      <c r="L61" s="98" t="s">
        <v>31</v>
      </c>
      <c r="M61" s="222">
        <v>3072</v>
      </c>
      <c r="N61" s="43">
        <v>3</v>
      </c>
      <c r="O61" s="222">
        <v>1</v>
      </c>
      <c r="P61" s="263" t="s">
        <v>32</v>
      </c>
      <c r="Q61" s="263" t="s">
        <v>33</v>
      </c>
      <c r="R61" s="263" t="s">
        <v>34</v>
      </c>
      <c r="S61" s="263" t="s">
        <v>438</v>
      </c>
      <c r="T61" s="282" t="s">
        <v>441</v>
      </c>
      <c r="U61" s="618">
        <v>0</v>
      </c>
      <c r="V61" s="222" t="s">
        <v>475</v>
      </c>
      <c r="W61" s="222" t="s">
        <v>475</v>
      </c>
      <c r="X61" s="228" t="s">
        <v>19</v>
      </c>
      <c r="Y61" s="228" t="s">
        <v>475</v>
      </c>
      <c r="Z61" s="282" t="s">
        <v>396</v>
      </c>
      <c r="AA61" s="510" t="s">
        <v>35</v>
      </c>
      <c r="AB61" s="511">
        <v>0.68</v>
      </c>
      <c r="AC61" s="511" t="s">
        <v>441</v>
      </c>
      <c r="AD61" s="282" t="s">
        <v>441</v>
      </c>
      <c r="AE61" s="304" t="s">
        <v>441</v>
      </c>
      <c r="AF61" s="258" t="s">
        <v>441</v>
      </c>
      <c r="AG61" s="222" t="s">
        <v>438</v>
      </c>
      <c r="AH61" s="222" t="s">
        <v>441</v>
      </c>
      <c r="AI61" s="222">
        <v>1000</v>
      </c>
      <c r="AJ61" s="222">
        <v>100</v>
      </c>
      <c r="AK61" s="543">
        <v>115</v>
      </c>
      <c r="AL61" s="181">
        <v>2.39</v>
      </c>
      <c r="AM61" s="234">
        <v>4.22</v>
      </c>
      <c r="AN61" s="549">
        <v>46.26</v>
      </c>
      <c r="AO61" s="547"/>
      <c r="AP61" s="429">
        <f>(8760/1000)*(Summary!$D$10*$AN61+Summary!$D$9*$AM61+Summary!$D$8*$AL61)</f>
        <v>175.45842</v>
      </c>
      <c r="AQ61" s="430">
        <f t="shared" si="2"/>
        <v>175.45842</v>
      </c>
      <c r="AR61" s="438"/>
      <c r="AS61" s="66" t="str">
        <f t="shared" si="0"/>
        <v>N</v>
      </c>
      <c r="AT61" s="38">
        <f t="shared" si="1"/>
        <v>0</v>
      </c>
      <c r="AU61" s="432" t="s">
        <v>0</v>
      </c>
      <c r="AV61" s="831"/>
      <c r="AW61" s="777">
        <f>Summary!$D$19</f>
        <v>155</v>
      </c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18"/>
      <c r="EL61" s="118"/>
      <c r="EM61" s="118"/>
      <c r="EN61" s="118"/>
      <c r="EO61" s="118"/>
      <c r="EP61" s="118"/>
      <c r="EQ61" s="118"/>
      <c r="ER61" s="118"/>
      <c r="ES61" s="118"/>
      <c r="ET61" s="118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8"/>
      <c r="FF61" s="118"/>
      <c r="FG61" s="118"/>
      <c r="FH61" s="118"/>
      <c r="FI61" s="118"/>
      <c r="FJ61" s="118"/>
      <c r="FK61" s="118"/>
      <c r="FL61" s="118"/>
      <c r="FM61" s="118"/>
      <c r="FN61" s="118"/>
      <c r="FO61" s="118"/>
      <c r="FP61" s="118"/>
      <c r="FQ61" s="118"/>
      <c r="FR61" s="118"/>
      <c r="FS61" s="118"/>
      <c r="FT61" s="118"/>
      <c r="FU61" s="118"/>
      <c r="FV61" s="118"/>
      <c r="FW61" s="118"/>
      <c r="FX61" s="118"/>
      <c r="FY61" s="118"/>
      <c r="FZ61" s="118"/>
      <c r="GA61" s="118"/>
      <c r="GB61" s="118"/>
      <c r="GC61" s="118"/>
      <c r="GD61" s="118"/>
      <c r="GE61" s="118"/>
      <c r="GF61" s="118"/>
      <c r="GG61" s="118"/>
      <c r="GH61" s="118"/>
      <c r="GI61" s="118"/>
      <c r="GJ61" s="118"/>
      <c r="GK61" s="118"/>
      <c r="GL61" s="118"/>
      <c r="GM61" s="118"/>
      <c r="GN61" s="118"/>
      <c r="GO61" s="118"/>
      <c r="GP61" s="118"/>
      <c r="GQ61" s="118"/>
      <c r="GR61" s="118"/>
      <c r="GS61" s="118"/>
      <c r="GT61" s="118"/>
      <c r="GU61" s="118"/>
      <c r="GV61" s="118"/>
      <c r="GW61" s="118"/>
      <c r="GX61" s="118"/>
      <c r="GY61" s="118"/>
      <c r="GZ61" s="118"/>
      <c r="HA61" s="118"/>
      <c r="HB61" s="118"/>
      <c r="HC61" s="118"/>
      <c r="HD61" s="118"/>
      <c r="HE61" s="118"/>
      <c r="HF61" s="118"/>
      <c r="HG61" s="118"/>
      <c r="HH61" s="118"/>
      <c r="HI61" s="118"/>
      <c r="HJ61" s="118"/>
      <c r="HK61" s="118"/>
      <c r="HL61" s="118"/>
      <c r="HM61" s="118"/>
      <c r="HN61" s="118"/>
      <c r="HO61" s="118"/>
      <c r="HP61" s="118"/>
      <c r="HQ61" s="118"/>
      <c r="HR61" s="118"/>
      <c r="HS61" s="118"/>
      <c r="HT61" s="118"/>
      <c r="HU61" s="118"/>
      <c r="HV61" s="118"/>
      <c r="HW61" s="118"/>
      <c r="HX61" s="118"/>
      <c r="HY61" s="118"/>
      <c r="HZ61" s="118"/>
      <c r="IA61" s="118"/>
      <c r="IB61" s="118"/>
      <c r="IC61" s="118"/>
      <c r="ID61" s="118"/>
      <c r="IE61" s="118"/>
      <c r="IF61" s="118"/>
      <c r="IG61" s="118"/>
      <c r="IH61" s="118"/>
      <c r="II61" s="118"/>
    </row>
    <row r="62" spans="1:243" s="123" customFormat="1" ht="12.75">
      <c r="A62" s="542">
        <v>56</v>
      </c>
      <c r="B62" s="405">
        <v>277</v>
      </c>
      <c r="C62" s="298" t="s">
        <v>697</v>
      </c>
      <c r="D62" s="95">
        <v>39695</v>
      </c>
      <c r="E62" s="85" t="s">
        <v>621</v>
      </c>
      <c r="F62" s="85" t="s">
        <v>446</v>
      </c>
      <c r="G62" s="91" t="s">
        <v>489</v>
      </c>
      <c r="H62" s="82">
        <v>1</v>
      </c>
      <c r="I62" s="90" t="s">
        <v>231</v>
      </c>
      <c r="J62" s="81">
        <v>2</v>
      </c>
      <c r="K62" s="467">
        <v>2.2</v>
      </c>
      <c r="L62" s="87" t="s">
        <v>232</v>
      </c>
      <c r="M62" s="87">
        <v>1024</v>
      </c>
      <c r="N62" s="43">
        <v>1</v>
      </c>
      <c r="O62" s="81">
        <v>1</v>
      </c>
      <c r="P62" s="91" t="s">
        <v>744</v>
      </c>
      <c r="Q62" s="91" t="s">
        <v>233</v>
      </c>
      <c r="R62" s="91" t="s">
        <v>234</v>
      </c>
      <c r="S62" s="97"/>
      <c r="T62" s="177" t="s">
        <v>626</v>
      </c>
      <c r="U62" s="40">
        <v>0</v>
      </c>
      <c r="V62" s="81"/>
      <c r="W62" s="81"/>
      <c r="X62" s="91" t="s">
        <v>599</v>
      </c>
      <c r="Y62" s="97">
        <v>32</v>
      </c>
      <c r="Z62" s="177" t="s">
        <v>20</v>
      </c>
      <c r="AA62" s="502" t="s">
        <v>235</v>
      </c>
      <c r="AB62" s="503" t="s">
        <v>236</v>
      </c>
      <c r="AC62" s="503" t="s">
        <v>441</v>
      </c>
      <c r="AD62" s="82"/>
      <c r="AE62" s="90" t="s">
        <v>441</v>
      </c>
      <c r="AF62" s="87" t="s">
        <v>441</v>
      </c>
      <c r="AG62" s="87" t="s">
        <v>438</v>
      </c>
      <c r="AH62" s="87" t="s">
        <v>441</v>
      </c>
      <c r="AI62" s="87">
        <v>1000</v>
      </c>
      <c r="AJ62" s="87">
        <v>1000</v>
      </c>
      <c r="AK62" s="82">
        <v>115</v>
      </c>
      <c r="AL62" s="80">
        <v>2.3</v>
      </c>
      <c r="AM62" s="81">
        <v>4.2</v>
      </c>
      <c r="AN62" s="207">
        <v>46.4</v>
      </c>
      <c r="AO62" s="544" t="s">
        <v>237</v>
      </c>
      <c r="AP62" s="429">
        <f>(8760/1000)*(Summary!$D$10*$AN62+Summary!$D$9*$AM62+Summary!$D$8*$AL62)</f>
        <v>175.5066</v>
      </c>
      <c r="AQ62" s="430">
        <f t="shared" si="2"/>
        <v>175.5066</v>
      </c>
      <c r="AR62" s="442"/>
      <c r="AS62" s="66" t="str">
        <f t="shared" si="0"/>
        <v>N</v>
      </c>
      <c r="AT62" s="38">
        <f t="shared" si="1"/>
        <v>0</v>
      </c>
      <c r="AU62" s="432" t="s">
        <v>0</v>
      </c>
      <c r="AV62" s="826"/>
      <c r="AW62" s="777">
        <f>Summary!$D$19</f>
        <v>155</v>
      </c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</row>
    <row r="63" spans="1:243" s="5" customFormat="1" ht="38.25">
      <c r="A63" s="542">
        <v>57</v>
      </c>
      <c r="B63" s="405">
        <v>221</v>
      </c>
      <c r="C63" s="165" t="s">
        <v>708</v>
      </c>
      <c r="D63" s="220">
        <v>39688</v>
      </c>
      <c r="E63" s="222" t="s">
        <v>621</v>
      </c>
      <c r="F63" s="222" t="s">
        <v>432</v>
      </c>
      <c r="G63" s="99" t="s">
        <v>792</v>
      </c>
      <c r="H63" s="282">
        <v>1</v>
      </c>
      <c r="I63" s="296" t="s">
        <v>58</v>
      </c>
      <c r="J63" s="222">
        <v>1</v>
      </c>
      <c r="K63" s="471">
        <v>2.2</v>
      </c>
      <c r="L63" s="222" t="s">
        <v>59</v>
      </c>
      <c r="M63" s="81">
        <v>2048</v>
      </c>
      <c r="N63" s="43">
        <v>2</v>
      </c>
      <c r="O63" s="222">
        <v>1</v>
      </c>
      <c r="P63" s="263" t="s">
        <v>60</v>
      </c>
      <c r="Q63" s="263" t="s">
        <v>33</v>
      </c>
      <c r="R63" s="263" t="s">
        <v>34</v>
      </c>
      <c r="S63" s="263" t="s">
        <v>438</v>
      </c>
      <c r="T63" s="282" t="s">
        <v>441</v>
      </c>
      <c r="U63" s="618">
        <v>0</v>
      </c>
      <c r="V63" s="222" t="s">
        <v>475</v>
      </c>
      <c r="W63" s="222" t="s">
        <v>475</v>
      </c>
      <c r="X63" s="228" t="s">
        <v>19</v>
      </c>
      <c r="Y63" s="228" t="s">
        <v>475</v>
      </c>
      <c r="Z63" s="282" t="s">
        <v>396</v>
      </c>
      <c r="AA63" s="510" t="s">
        <v>35</v>
      </c>
      <c r="AB63" s="511">
        <v>0.68</v>
      </c>
      <c r="AC63" s="511" t="s">
        <v>441</v>
      </c>
      <c r="AD63" s="282" t="s">
        <v>441</v>
      </c>
      <c r="AE63" s="304" t="s">
        <v>441</v>
      </c>
      <c r="AF63" s="258" t="s">
        <v>441</v>
      </c>
      <c r="AG63" s="222" t="s">
        <v>438</v>
      </c>
      <c r="AH63" s="222" t="s">
        <v>441</v>
      </c>
      <c r="AI63" s="222">
        <v>1000</v>
      </c>
      <c r="AJ63" s="222">
        <v>100</v>
      </c>
      <c r="AK63" s="543">
        <v>230</v>
      </c>
      <c r="AL63" s="552">
        <v>2.38</v>
      </c>
      <c r="AM63" s="234">
        <v>3.76</v>
      </c>
      <c r="AN63" s="549">
        <v>46.4</v>
      </c>
      <c r="AO63" s="547"/>
      <c r="AP63" s="429">
        <f>(8760/1000)*(Summary!$D$10*$AN63+Summary!$D$9*$AM63+Summary!$D$8*$AL63)</f>
        <v>175.69931999999997</v>
      </c>
      <c r="AQ63" s="430">
        <f t="shared" si="2"/>
        <v>175.69931999999997</v>
      </c>
      <c r="AR63" s="442"/>
      <c r="AS63" s="66" t="str">
        <f t="shared" si="0"/>
        <v>N</v>
      </c>
      <c r="AT63" s="38">
        <f t="shared" si="1"/>
        <v>0</v>
      </c>
      <c r="AU63" s="432" t="s">
        <v>0</v>
      </c>
      <c r="AV63" s="824"/>
      <c r="AW63" s="777">
        <f>Summary!$D$19</f>
        <v>155</v>
      </c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  <c r="FH63" s="123"/>
      <c r="FI63" s="123"/>
      <c r="FJ63" s="123"/>
      <c r="FK63" s="123"/>
      <c r="FL63" s="123"/>
      <c r="FM63" s="123"/>
      <c r="FN63" s="123"/>
      <c r="FO63" s="123"/>
      <c r="FP63" s="123"/>
      <c r="FQ63" s="123"/>
      <c r="FR63" s="123"/>
      <c r="FS63" s="123"/>
      <c r="FT63" s="123"/>
      <c r="FU63" s="123"/>
      <c r="FV63" s="123"/>
      <c r="FW63" s="123"/>
      <c r="FX63" s="123"/>
      <c r="FY63" s="123"/>
      <c r="FZ63" s="123"/>
      <c r="GA63" s="123"/>
      <c r="GB63" s="123"/>
      <c r="GC63" s="123"/>
      <c r="GD63" s="123"/>
      <c r="GE63" s="123"/>
      <c r="GF63" s="123"/>
      <c r="GG63" s="123"/>
      <c r="GH63" s="123"/>
      <c r="GI63" s="123"/>
      <c r="GJ63" s="123"/>
      <c r="GK63" s="123"/>
      <c r="GL63" s="123"/>
      <c r="GM63" s="123"/>
      <c r="GN63" s="123"/>
      <c r="GO63" s="123"/>
      <c r="GP63" s="123"/>
      <c r="GQ63" s="123"/>
      <c r="GR63" s="123"/>
      <c r="GS63" s="123"/>
      <c r="GT63" s="123"/>
      <c r="GU63" s="123"/>
      <c r="GV63" s="123"/>
      <c r="GW63" s="123"/>
      <c r="GX63" s="123"/>
      <c r="GY63" s="123"/>
      <c r="GZ63" s="123"/>
      <c r="HA63" s="123"/>
      <c r="HB63" s="123"/>
      <c r="HC63" s="123"/>
      <c r="HD63" s="123"/>
      <c r="HE63" s="123"/>
      <c r="HF63" s="123"/>
      <c r="HG63" s="123"/>
      <c r="HH63" s="123"/>
      <c r="HI63" s="123"/>
      <c r="HJ63" s="123"/>
      <c r="HK63" s="123"/>
      <c r="HL63" s="123"/>
      <c r="HM63" s="123"/>
      <c r="HN63" s="123"/>
      <c r="HO63" s="123"/>
      <c r="HP63" s="123"/>
      <c r="HQ63" s="123"/>
      <c r="HR63" s="123"/>
      <c r="HS63" s="123"/>
      <c r="HT63" s="123"/>
      <c r="HU63" s="123"/>
      <c r="HV63" s="123"/>
      <c r="HW63" s="123"/>
      <c r="HX63" s="123"/>
      <c r="HY63" s="123"/>
      <c r="HZ63" s="123"/>
      <c r="IA63" s="123"/>
      <c r="IB63" s="123"/>
      <c r="IC63" s="123"/>
      <c r="ID63" s="123"/>
      <c r="IE63" s="123"/>
      <c r="IF63" s="123"/>
      <c r="IG63" s="123"/>
      <c r="IH63" s="123"/>
      <c r="II63" s="123"/>
    </row>
    <row r="64" spans="1:243" s="3" customFormat="1" ht="14.25">
      <c r="A64" s="542">
        <v>58</v>
      </c>
      <c r="B64" s="405">
        <v>346</v>
      </c>
      <c r="C64" s="298" t="s">
        <v>709</v>
      </c>
      <c r="D64" s="574">
        <v>39686</v>
      </c>
      <c r="E64" s="579" t="s">
        <v>621</v>
      </c>
      <c r="F64" s="581"/>
      <c r="G64" s="585"/>
      <c r="H64" s="590">
        <v>1</v>
      </c>
      <c r="I64" s="596" t="s">
        <v>127</v>
      </c>
      <c r="J64" s="598">
        <v>2</v>
      </c>
      <c r="K64" s="605">
        <v>3.16</v>
      </c>
      <c r="L64" s="598" t="s">
        <v>128</v>
      </c>
      <c r="M64" s="598">
        <v>2048</v>
      </c>
      <c r="N64" s="43">
        <v>2</v>
      </c>
      <c r="O64" s="609">
        <v>1</v>
      </c>
      <c r="P64" s="585">
        <v>160</v>
      </c>
      <c r="Q64" s="611" t="s">
        <v>673</v>
      </c>
      <c r="R64" s="585"/>
      <c r="S64" s="585"/>
      <c r="T64" s="590" t="s">
        <v>441</v>
      </c>
      <c r="U64" s="116">
        <v>0</v>
      </c>
      <c r="V64" s="609" t="s">
        <v>116</v>
      </c>
      <c r="W64" s="581"/>
      <c r="X64" s="611" t="s">
        <v>117</v>
      </c>
      <c r="Y64" s="585"/>
      <c r="Z64" s="590" t="s">
        <v>398</v>
      </c>
      <c r="AA64" s="625" t="s">
        <v>35</v>
      </c>
      <c r="AB64" s="632" t="s">
        <v>118</v>
      </c>
      <c r="AC64" s="635"/>
      <c r="AD64" s="590" t="s">
        <v>438</v>
      </c>
      <c r="AE64" s="617" t="s">
        <v>441</v>
      </c>
      <c r="AF64" s="609" t="s">
        <v>441</v>
      </c>
      <c r="AG64" s="609" t="s">
        <v>438</v>
      </c>
      <c r="AH64" s="609" t="s">
        <v>441</v>
      </c>
      <c r="AI64" s="609" t="s">
        <v>484</v>
      </c>
      <c r="AJ64" s="609" t="s">
        <v>484</v>
      </c>
      <c r="AK64" s="590">
        <v>115</v>
      </c>
      <c r="AL64" s="641">
        <v>1.2</v>
      </c>
      <c r="AM64" s="644">
        <v>2.21</v>
      </c>
      <c r="AN64" s="648">
        <v>48.4</v>
      </c>
      <c r="AO64" s="656"/>
      <c r="AP64" s="429">
        <f>(8760/1000)*(Summary!$D$10*$AN64+Summary!$D$9*$AM64+Summary!$D$8*$AL64)</f>
        <v>176.34318</v>
      </c>
      <c r="AQ64" s="430">
        <f t="shared" si="2"/>
        <v>176.34318</v>
      </c>
      <c r="AR64" s="431"/>
      <c r="AS64" s="66" t="str">
        <f t="shared" si="0"/>
        <v>N</v>
      </c>
      <c r="AT64" s="38">
        <f t="shared" si="1"/>
        <v>0</v>
      </c>
      <c r="AU64" s="432" t="s">
        <v>0</v>
      </c>
      <c r="AV64" s="827"/>
      <c r="AW64" s="777">
        <f>Summary!$D$19</f>
        <v>155</v>
      </c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  <c r="GT64" s="100"/>
      <c r="GU64" s="100"/>
      <c r="GV64" s="100"/>
      <c r="GW64" s="100"/>
      <c r="GX64" s="100"/>
      <c r="GY64" s="100"/>
      <c r="GZ64" s="100"/>
      <c r="HA64" s="100"/>
      <c r="HB64" s="100"/>
      <c r="HC64" s="100"/>
      <c r="HD64" s="100"/>
      <c r="HE64" s="100"/>
      <c r="HF64" s="100"/>
      <c r="HG64" s="100"/>
      <c r="HH64" s="100"/>
      <c r="HI64" s="100"/>
      <c r="HJ64" s="100"/>
      <c r="HK64" s="100"/>
      <c r="HL64" s="100"/>
      <c r="HM64" s="100"/>
      <c r="HN64" s="100"/>
      <c r="HO64" s="100"/>
      <c r="HP64" s="100"/>
      <c r="HQ64" s="100"/>
      <c r="HR64" s="100"/>
      <c r="HS64" s="100"/>
      <c r="HT64" s="100"/>
      <c r="HU64" s="100"/>
      <c r="HV64" s="100"/>
      <c r="HW64" s="100"/>
      <c r="HX64" s="100"/>
      <c r="HY64" s="100"/>
      <c r="HZ64" s="100"/>
      <c r="IA64" s="100"/>
      <c r="IB64" s="100"/>
      <c r="IC64" s="100"/>
      <c r="ID64" s="100"/>
      <c r="IE64" s="100"/>
      <c r="IF64" s="100"/>
      <c r="IG64" s="100"/>
      <c r="IH64" s="100"/>
      <c r="II64" s="100"/>
    </row>
    <row r="65" spans="1:243" s="1" customFormat="1" ht="38.25">
      <c r="A65" s="542">
        <v>59</v>
      </c>
      <c r="B65" s="405">
        <v>220</v>
      </c>
      <c r="C65" s="165" t="s">
        <v>708</v>
      </c>
      <c r="D65" s="220">
        <v>39688</v>
      </c>
      <c r="E65" s="222" t="s">
        <v>621</v>
      </c>
      <c r="F65" s="222" t="s">
        <v>432</v>
      </c>
      <c r="G65" s="99" t="s">
        <v>792</v>
      </c>
      <c r="H65" s="282">
        <v>1</v>
      </c>
      <c r="I65" s="296" t="s">
        <v>58</v>
      </c>
      <c r="J65" s="222">
        <v>1</v>
      </c>
      <c r="K65" s="471">
        <v>2.2</v>
      </c>
      <c r="L65" s="222" t="s">
        <v>59</v>
      </c>
      <c r="M65" s="81">
        <v>2048</v>
      </c>
      <c r="N65" s="43">
        <v>2</v>
      </c>
      <c r="O65" s="222">
        <v>1</v>
      </c>
      <c r="P65" s="263" t="s">
        <v>60</v>
      </c>
      <c r="Q65" s="263" t="s">
        <v>33</v>
      </c>
      <c r="R65" s="263" t="s">
        <v>34</v>
      </c>
      <c r="S65" s="263" t="s">
        <v>438</v>
      </c>
      <c r="T65" s="282" t="s">
        <v>441</v>
      </c>
      <c r="U65" s="618">
        <v>0</v>
      </c>
      <c r="V65" s="222" t="s">
        <v>475</v>
      </c>
      <c r="W65" s="222" t="s">
        <v>475</v>
      </c>
      <c r="X65" s="228" t="s">
        <v>19</v>
      </c>
      <c r="Y65" s="228" t="s">
        <v>475</v>
      </c>
      <c r="Z65" s="282" t="s">
        <v>396</v>
      </c>
      <c r="AA65" s="510" t="s">
        <v>35</v>
      </c>
      <c r="AB65" s="511">
        <v>0.68</v>
      </c>
      <c r="AC65" s="511" t="s">
        <v>441</v>
      </c>
      <c r="AD65" s="282" t="s">
        <v>441</v>
      </c>
      <c r="AE65" s="304" t="s">
        <v>441</v>
      </c>
      <c r="AF65" s="258" t="s">
        <v>441</v>
      </c>
      <c r="AG65" s="222" t="s">
        <v>438</v>
      </c>
      <c r="AH65" s="222" t="s">
        <v>441</v>
      </c>
      <c r="AI65" s="222">
        <v>1000</v>
      </c>
      <c r="AJ65" s="222">
        <v>100</v>
      </c>
      <c r="AK65" s="543">
        <v>115</v>
      </c>
      <c r="AL65" s="552">
        <v>2.34</v>
      </c>
      <c r="AM65" s="234">
        <v>3.73</v>
      </c>
      <c r="AN65" s="549">
        <v>46.89</v>
      </c>
      <c r="AO65" s="547"/>
      <c r="AP65" s="429">
        <f>(8760/1000)*(Summary!$D$10*$AN65+Summary!$D$9*$AM65+Summary!$D$8*$AL65)</f>
        <v>177.21041999999997</v>
      </c>
      <c r="AQ65" s="430">
        <f t="shared" si="2"/>
        <v>177.21041999999997</v>
      </c>
      <c r="AR65" s="431"/>
      <c r="AS65" s="66" t="str">
        <f t="shared" si="0"/>
        <v>N</v>
      </c>
      <c r="AT65" s="38">
        <f t="shared" si="1"/>
        <v>0</v>
      </c>
      <c r="AU65" s="432" t="s">
        <v>0</v>
      </c>
      <c r="AV65" s="824"/>
      <c r="AW65" s="777">
        <f>Summary!$D$19</f>
        <v>155</v>
      </c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/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3"/>
      <c r="ET65" s="123"/>
      <c r="EU65" s="123"/>
      <c r="EV65" s="123"/>
      <c r="EW65" s="123"/>
      <c r="EX65" s="123"/>
      <c r="EY65" s="123"/>
      <c r="EZ65" s="123"/>
      <c r="FA65" s="123"/>
      <c r="FB65" s="123"/>
      <c r="FC65" s="123"/>
      <c r="FD65" s="123"/>
      <c r="FE65" s="123"/>
      <c r="FF65" s="123"/>
      <c r="FG65" s="123"/>
      <c r="FH65" s="123"/>
      <c r="FI65" s="123"/>
      <c r="FJ65" s="123"/>
      <c r="FK65" s="123"/>
      <c r="FL65" s="123"/>
      <c r="FM65" s="123"/>
      <c r="FN65" s="123"/>
      <c r="FO65" s="123"/>
      <c r="FP65" s="123"/>
      <c r="FQ65" s="123"/>
      <c r="FR65" s="123"/>
      <c r="FS65" s="123"/>
      <c r="FT65" s="123"/>
      <c r="FU65" s="123"/>
      <c r="FV65" s="123"/>
      <c r="FW65" s="123"/>
      <c r="FX65" s="123"/>
      <c r="FY65" s="123"/>
      <c r="FZ65" s="123"/>
      <c r="GA65" s="123"/>
      <c r="GB65" s="123"/>
      <c r="GC65" s="123"/>
      <c r="GD65" s="123"/>
      <c r="GE65" s="123"/>
      <c r="GF65" s="123"/>
      <c r="GG65" s="123"/>
      <c r="GH65" s="123"/>
      <c r="GI65" s="123"/>
      <c r="GJ65" s="123"/>
      <c r="GK65" s="123"/>
      <c r="GL65" s="123"/>
      <c r="GM65" s="123"/>
      <c r="GN65" s="123"/>
      <c r="GO65" s="123"/>
      <c r="GP65" s="123"/>
      <c r="GQ65" s="123"/>
      <c r="GR65" s="123"/>
      <c r="GS65" s="123"/>
      <c r="GT65" s="123"/>
      <c r="GU65" s="123"/>
      <c r="GV65" s="123"/>
      <c r="GW65" s="123"/>
      <c r="GX65" s="123"/>
      <c r="GY65" s="123"/>
      <c r="GZ65" s="123"/>
      <c r="HA65" s="123"/>
      <c r="HB65" s="123"/>
      <c r="HC65" s="123"/>
      <c r="HD65" s="123"/>
      <c r="HE65" s="123"/>
      <c r="HF65" s="123"/>
      <c r="HG65" s="123"/>
      <c r="HH65" s="123"/>
      <c r="HI65" s="123"/>
      <c r="HJ65" s="123"/>
      <c r="HK65" s="123"/>
      <c r="HL65" s="123"/>
      <c r="HM65" s="123"/>
      <c r="HN65" s="123"/>
      <c r="HO65" s="123"/>
      <c r="HP65" s="123"/>
      <c r="HQ65" s="123"/>
      <c r="HR65" s="123"/>
      <c r="HS65" s="123"/>
      <c r="HT65" s="123"/>
      <c r="HU65" s="123"/>
      <c r="HV65" s="123"/>
      <c r="HW65" s="123"/>
      <c r="HX65" s="123"/>
      <c r="HY65" s="123"/>
      <c r="HZ65" s="123"/>
      <c r="IA65" s="123"/>
      <c r="IB65" s="123"/>
      <c r="IC65" s="123"/>
      <c r="ID65" s="123"/>
      <c r="IE65" s="123"/>
      <c r="IF65" s="123"/>
      <c r="IG65" s="123"/>
      <c r="IH65" s="123"/>
      <c r="II65" s="123"/>
    </row>
    <row r="66" spans="1:243" s="123" customFormat="1" ht="51">
      <c r="A66" s="542">
        <v>60</v>
      </c>
      <c r="B66" s="405">
        <v>211</v>
      </c>
      <c r="C66" s="165" t="s">
        <v>708</v>
      </c>
      <c r="D66" s="220">
        <v>39687</v>
      </c>
      <c r="E66" s="222" t="s">
        <v>621</v>
      </c>
      <c r="F66" s="222" t="s">
        <v>432</v>
      </c>
      <c r="G66" s="99" t="s">
        <v>792</v>
      </c>
      <c r="H66" s="282">
        <v>1</v>
      </c>
      <c r="I66" s="296" t="s">
        <v>46</v>
      </c>
      <c r="J66" s="222">
        <v>2</v>
      </c>
      <c r="K66" s="471">
        <v>3.1</v>
      </c>
      <c r="L66" s="222" t="s">
        <v>41</v>
      </c>
      <c r="M66" s="222">
        <v>3072</v>
      </c>
      <c r="N66" s="43">
        <v>3</v>
      </c>
      <c r="O66" s="222">
        <v>1</v>
      </c>
      <c r="P66" s="263" t="s">
        <v>42</v>
      </c>
      <c r="Q66" s="263" t="s">
        <v>33</v>
      </c>
      <c r="R66" s="263" t="s">
        <v>475</v>
      </c>
      <c r="S66" s="263" t="s">
        <v>438</v>
      </c>
      <c r="T66" s="282" t="s">
        <v>441</v>
      </c>
      <c r="U66" s="618">
        <v>0</v>
      </c>
      <c r="V66" s="222" t="s">
        <v>475</v>
      </c>
      <c r="W66" s="222" t="s">
        <v>475</v>
      </c>
      <c r="X66" s="228" t="s">
        <v>19</v>
      </c>
      <c r="Y66" s="228" t="s">
        <v>475</v>
      </c>
      <c r="Z66" s="282" t="s">
        <v>396</v>
      </c>
      <c r="AA66" s="510" t="s">
        <v>809</v>
      </c>
      <c r="AB66" s="511">
        <v>0.68</v>
      </c>
      <c r="AC66" s="511" t="s">
        <v>441</v>
      </c>
      <c r="AD66" s="282" t="s">
        <v>441</v>
      </c>
      <c r="AE66" s="304" t="s">
        <v>441</v>
      </c>
      <c r="AF66" s="258" t="s">
        <v>441</v>
      </c>
      <c r="AG66" s="222" t="s">
        <v>438</v>
      </c>
      <c r="AH66" s="222" t="s">
        <v>441</v>
      </c>
      <c r="AI66" s="222">
        <v>1000</v>
      </c>
      <c r="AJ66" s="222">
        <v>100</v>
      </c>
      <c r="AK66" s="543">
        <v>230</v>
      </c>
      <c r="AL66" s="551">
        <v>3.15</v>
      </c>
      <c r="AM66" s="334">
        <v>4.59</v>
      </c>
      <c r="AN66" s="549">
        <v>45.75</v>
      </c>
      <c r="AO66" s="547"/>
      <c r="AP66" s="429">
        <f>(8760/1000)*(Summary!$D$10*$AN66+Summary!$D$9*$AM66+Summary!$D$8*$AL66)</f>
        <v>177.49512000000004</v>
      </c>
      <c r="AQ66" s="430">
        <f t="shared" si="2"/>
        <v>177.49512000000004</v>
      </c>
      <c r="AR66" s="441"/>
      <c r="AS66" s="66" t="str">
        <f t="shared" si="0"/>
        <v>N</v>
      </c>
      <c r="AT66" s="38">
        <f t="shared" si="1"/>
        <v>0</v>
      </c>
      <c r="AU66" s="432" t="s">
        <v>0</v>
      </c>
      <c r="AV66" s="825"/>
      <c r="AW66" s="777">
        <f>Summary!$D$19</f>
        <v>155</v>
      </c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2"/>
      <c r="FK66" s="102"/>
      <c r="FL66" s="102"/>
      <c r="FM66" s="102"/>
      <c r="FN66" s="102"/>
      <c r="FO66" s="102"/>
      <c r="FP66" s="102"/>
      <c r="FQ66" s="102"/>
      <c r="FR66" s="102"/>
      <c r="FS66" s="102"/>
      <c r="FT66" s="102"/>
      <c r="FU66" s="102"/>
      <c r="FV66" s="102"/>
      <c r="FW66" s="102"/>
      <c r="FX66" s="102"/>
      <c r="FY66" s="102"/>
      <c r="FZ66" s="102"/>
      <c r="GA66" s="102"/>
      <c r="GB66" s="102"/>
      <c r="GC66" s="102"/>
      <c r="GD66" s="102"/>
      <c r="GE66" s="102"/>
      <c r="GF66" s="102"/>
      <c r="GG66" s="102"/>
      <c r="GH66" s="102"/>
      <c r="GI66" s="102"/>
      <c r="GJ66" s="102"/>
      <c r="GK66" s="102"/>
      <c r="GL66" s="102"/>
      <c r="GM66" s="102"/>
      <c r="GN66" s="102"/>
      <c r="GO66" s="102"/>
      <c r="GP66" s="102"/>
      <c r="GQ66" s="102"/>
      <c r="GR66" s="102"/>
      <c r="GS66" s="102"/>
      <c r="GT66" s="102"/>
      <c r="GU66" s="102"/>
      <c r="GV66" s="102"/>
      <c r="GW66" s="102"/>
      <c r="GX66" s="102"/>
      <c r="GY66" s="102"/>
      <c r="GZ66" s="102"/>
      <c r="HA66" s="102"/>
      <c r="HB66" s="102"/>
      <c r="HC66" s="102"/>
      <c r="HD66" s="102"/>
      <c r="HE66" s="102"/>
      <c r="HF66" s="102"/>
      <c r="HG66" s="102"/>
      <c r="HH66" s="102"/>
      <c r="HI66" s="102"/>
      <c r="HJ66" s="102"/>
      <c r="HK66" s="102"/>
      <c r="HL66" s="102"/>
      <c r="HM66" s="102"/>
      <c r="HN66" s="102"/>
      <c r="HO66" s="102"/>
      <c r="HP66" s="102"/>
      <c r="HQ66" s="102"/>
      <c r="HR66" s="102"/>
      <c r="HS66" s="102"/>
      <c r="HT66" s="102"/>
      <c r="HU66" s="102"/>
      <c r="HV66" s="102"/>
      <c r="HW66" s="102"/>
      <c r="HX66" s="102"/>
      <c r="HY66" s="102"/>
      <c r="HZ66" s="102"/>
      <c r="IA66" s="102"/>
      <c r="IB66" s="102"/>
      <c r="IC66" s="102"/>
      <c r="ID66" s="102"/>
      <c r="IE66" s="102"/>
      <c r="IF66" s="102"/>
      <c r="IG66" s="102"/>
      <c r="IH66" s="102"/>
      <c r="II66" s="102"/>
    </row>
    <row r="67" spans="1:49" s="118" customFormat="1" ht="12.75">
      <c r="A67" s="542">
        <v>61</v>
      </c>
      <c r="B67" s="405">
        <v>231</v>
      </c>
      <c r="C67" s="54" t="s">
        <v>705</v>
      </c>
      <c r="D67" s="169">
        <v>39531</v>
      </c>
      <c r="E67" s="85" t="s">
        <v>621</v>
      </c>
      <c r="F67" s="85" t="s">
        <v>432</v>
      </c>
      <c r="G67" s="88" t="s">
        <v>667</v>
      </c>
      <c r="H67" s="177">
        <v>1</v>
      </c>
      <c r="I67" s="90" t="s">
        <v>79</v>
      </c>
      <c r="J67" s="87">
        <v>4</v>
      </c>
      <c r="K67" s="468">
        <v>2.5</v>
      </c>
      <c r="L67" s="87" t="s">
        <v>66</v>
      </c>
      <c r="M67" s="87">
        <v>2048</v>
      </c>
      <c r="N67" s="43">
        <v>2</v>
      </c>
      <c r="O67" s="87">
        <v>1</v>
      </c>
      <c r="P67" s="91">
        <v>500</v>
      </c>
      <c r="Q67" s="91" t="s">
        <v>67</v>
      </c>
      <c r="R67" s="327" t="s">
        <v>68</v>
      </c>
      <c r="S67" s="91" t="s">
        <v>438</v>
      </c>
      <c r="T67" s="177"/>
      <c r="U67" s="107">
        <v>0</v>
      </c>
      <c r="V67" s="328" t="s">
        <v>68</v>
      </c>
      <c r="W67" s="87">
        <v>0</v>
      </c>
      <c r="X67" s="91" t="s">
        <v>451</v>
      </c>
      <c r="Y67" s="91" t="s">
        <v>77</v>
      </c>
      <c r="Z67" s="177" t="s">
        <v>396</v>
      </c>
      <c r="AA67" s="514">
        <v>230</v>
      </c>
      <c r="AB67" s="515">
        <v>0.73</v>
      </c>
      <c r="AC67" s="516" t="s">
        <v>441</v>
      </c>
      <c r="AD67" s="177" t="s">
        <v>441</v>
      </c>
      <c r="AE67" s="90" t="s">
        <v>438</v>
      </c>
      <c r="AF67" s="87" t="s">
        <v>438</v>
      </c>
      <c r="AG67" s="328" t="s">
        <v>68</v>
      </c>
      <c r="AH67" s="87" t="s">
        <v>438</v>
      </c>
      <c r="AI67" s="328" t="s">
        <v>68</v>
      </c>
      <c r="AJ67" s="87">
        <v>1000</v>
      </c>
      <c r="AK67" s="177">
        <v>100</v>
      </c>
      <c r="AL67" s="90">
        <v>2.3</v>
      </c>
      <c r="AM67" s="87">
        <v>2.4</v>
      </c>
      <c r="AN67" s="554">
        <v>47.3</v>
      </c>
      <c r="AO67" s="544"/>
      <c r="AP67" s="429">
        <f>(8760/1000)*(Summary!$D$10*$AN67+Summary!$D$9*$AM67+Summary!$D$8*$AL67)</f>
        <v>177.87179999999998</v>
      </c>
      <c r="AQ67" s="430">
        <f t="shared" si="2"/>
        <v>177.87179999999998</v>
      </c>
      <c r="AR67" s="431"/>
      <c r="AS67" s="66" t="str">
        <f t="shared" si="0"/>
        <v>N</v>
      </c>
      <c r="AT67" s="38">
        <f t="shared" si="1"/>
        <v>0</v>
      </c>
      <c r="AU67" s="432" t="s">
        <v>0</v>
      </c>
      <c r="AV67" s="831"/>
      <c r="AW67" s="777">
        <f>Summary!$D$19</f>
        <v>155</v>
      </c>
    </row>
    <row r="68" spans="1:49" s="123" customFormat="1" ht="14.25">
      <c r="A68" s="542">
        <v>62</v>
      </c>
      <c r="B68" s="405">
        <v>223</v>
      </c>
      <c r="C68" s="165" t="s">
        <v>708</v>
      </c>
      <c r="D68" s="103">
        <v>39687</v>
      </c>
      <c r="E68" s="98" t="s">
        <v>621</v>
      </c>
      <c r="F68" s="98" t="s">
        <v>432</v>
      </c>
      <c r="G68" s="99" t="s">
        <v>22</v>
      </c>
      <c r="H68" s="197">
        <v>1</v>
      </c>
      <c r="I68" s="295" t="s">
        <v>61</v>
      </c>
      <c r="J68" s="98">
        <v>2</v>
      </c>
      <c r="K68" s="470">
        <v>2.3</v>
      </c>
      <c r="L68" s="98" t="s">
        <v>59</v>
      </c>
      <c r="M68" s="81">
        <v>2048</v>
      </c>
      <c r="N68" s="43">
        <v>2</v>
      </c>
      <c r="O68" s="98">
        <v>1</v>
      </c>
      <c r="P68" s="263">
        <v>250</v>
      </c>
      <c r="Q68" s="263" t="s">
        <v>33</v>
      </c>
      <c r="R68" s="263" t="s">
        <v>397</v>
      </c>
      <c r="S68" s="263" t="s">
        <v>397</v>
      </c>
      <c r="T68" s="197" t="s">
        <v>438</v>
      </c>
      <c r="U68" s="165">
        <v>0</v>
      </c>
      <c r="V68" s="98" t="s">
        <v>475</v>
      </c>
      <c r="W68" s="98" t="s">
        <v>475</v>
      </c>
      <c r="X68" s="263" t="s">
        <v>19</v>
      </c>
      <c r="Y68" s="228" t="s">
        <v>475</v>
      </c>
      <c r="Z68" s="197" t="s">
        <v>20</v>
      </c>
      <c r="AA68" s="508" t="s">
        <v>35</v>
      </c>
      <c r="AB68" s="509">
        <v>0.65</v>
      </c>
      <c r="AC68" s="509" t="s">
        <v>438</v>
      </c>
      <c r="AD68" s="197" t="s">
        <v>441</v>
      </c>
      <c r="AE68" s="181" t="s">
        <v>441</v>
      </c>
      <c r="AF68" s="98" t="s">
        <v>438</v>
      </c>
      <c r="AG68" s="98" t="s">
        <v>438</v>
      </c>
      <c r="AH68" s="98" t="s">
        <v>441</v>
      </c>
      <c r="AI68" s="98">
        <v>1000</v>
      </c>
      <c r="AJ68" s="98">
        <v>100</v>
      </c>
      <c r="AK68" s="197">
        <v>230</v>
      </c>
      <c r="AL68" s="553">
        <v>2.66</v>
      </c>
      <c r="AM68" s="256">
        <v>5.16</v>
      </c>
      <c r="AN68" s="209">
        <v>46.53</v>
      </c>
      <c r="AO68" s="547"/>
      <c r="AP68" s="429">
        <f>(8760/1000)*(Summary!$D$10*$AN68+Summary!$D$9*$AM68+Summary!$D$8*$AL68)</f>
        <v>178.11708000000002</v>
      </c>
      <c r="AQ68" s="430">
        <f t="shared" si="2"/>
        <v>178.11708000000002</v>
      </c>
      <c r="AR68" s="442"/>
      <c r="AS68" s="66" t="str">
        <f t="shared" si="0"/>
        <v>N</v>
      </c>
      <c r="AT68" s="38">
        <f t="shared" si="1"/>
        <v>0</v>
      </c>
      <c r="AU68" s="432" t="s">
        <v>0</v>
      </c>
      <c r="AV68" s="824"/>
      <c r="AW68" s="777">
        <f>Summary!$D$19</f>
        <v>155</v>
      </c>
    </row>
    <row r="69" spans="1:243" s="5" customFormat="1" ht="14.25">
      <c r="A69" s="542">
        <v>63</v>
      </c>
      <c r="B69" s="405">
        <v>168</v>
      </c>
      <c r="C69" s="165" t="s">
        <v>708</v>
      </c>
      <c r="D69" s="95">
        <v>39693</v>
      </c>
      <c r="E69" s="85" t="s">
        <v>621</v>
      </c>
      <c r="F69" s="85" t="s">
        <v>782</v>
      </c>
      <c r="G69" s="88" t="s">
        <v>792</v>
      </c>
      <c r="H69" s="82">
        <v>1</v>
      </c>
      <c r="I69" s="80" t="s">
        <v>796</v>
      </c>
      <c r="J69" s="81">
        <v>1</v>
      </c>
      <c r="K69" s="467">
        <v>3.33</v>
      </c>
      <c r="L69" s="87" t="s">
        <v>808</v>
      </c>
      <c r="M69" s="81">
        <v>1024</v>
      </c>
      <c r="N69" s="43">
        <v>1</v>
      </c>
      <c r="O69" s="81">
        <v>1</v>
      </c>
      <c r="P69" s="91" t="s">
        <v>672</v>
      </c>
      <c r="Q69" s="97"/>
      <c r="R69" s="97"/>
      <c r="S69" s="97" t="s">
        <v>782</v>
      </c>
      <c r="T69" s="82" t="s">
        <v>438</v>
      </c>
      <c r="U69" s="50">
        <v>0</v>
      </c>
      <c r="V69" s="87" t="s">
        <v>783</v>
      </c>
      <c r="W69" s="81">
        <v>0</v>
      </c>
      <c r="X69" s="262" t="s">
        <v>599</v>
      </c>
      <c r="Y69" s="97">
        <v>32</v>
      </c>
      <c r="Z69" s="177" t="s">
        <v>396</v>
      </c>
      <c r="AA69" s="502" t="s">
        <v>809</v>
      </c>
      <c r="AB69" s="500">
        <v>0.7</v>
      </c>
      <c r="AC69" s="503" t="s">
        <v>397</v>
      </c>
      <c r="AD69" s="82" t="s">
        <v>441</v>
      </c>
      <c r="AE69" s="80" t="s">
        <v>441</v>
      </c>
      <c r="AF69" s="81" t="s">
        <v>441</v>
      </c>
      <c r="AG69" s="79" t="s">
        <v>438</v>
      </c>
      <c r="AH69" s="81" t="s">
        <v>441</v>
      </c>
      <c r="AI69" s="81" t="s">
        <v>786</v>
      </c>
      <c r="AJ69" s="81" t="s">
        <v>787</v>
      </c>
      <c r="AK69" s="82">
        <v>115</v>
      </c>
      <c r="AL69" s="80">
        <v>1.24</v>
      </c>
      <c r="AM69" s="81">
        <v>39.15</v>
      </c>
      <c r="AN69" s="82">
        <v>44.7</v>
      </c>
      <c r="AO69" s="544" t="s">
        <v>788</v>
      </c>
      <c r="AP69" s="429">
        <f>(8760/1000)*(Summary!$D$10*$AN69+Summary!$D$9*$AM69+Summary!$D$8*$AL69)</f>
        <v>179.75082</v>
      </c>
      <c r="AQ69" s="430">
        <f t="shared" si="2"/>
        <v>179.75082</v>
      </c>
      <c r="AR69" s="441"/>
      <c r="AS69" s="66" t="str">
        <f t="shared" si="0"/>
        <v>N</v>
      </c>
      <c r="AT69" s="38">
        <f t="shared" si="1"/>
        <v>0</v>
      </c>
      <c r="AU69" s="432" t="s">
        <v>0</v>
      </c>
      <c r="AV69" s="828"/>
      <c r="AW69" s="777">
        <f>Summary!$D$19</f>
        <v>155</v>
      </c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</row>
    <row r="70" spans="1:243" s="100" customFormat="1" ht="27">
      <c r="A70" s="542">
        <v>64</v>
      </c>
      <c r="B70" s="405">
        <v>173</v>
      </c>
      <c r="C70" s="165" t="s">
        <v>708</v>
      </c>
      <c r="D70" s="95">
        <v>39689</v>
      </c>
      <c r="E70" s="83" t="s">
        <v>621</v>
      </c>
      <c r="F70" s="79" t="s">
        <v>446</v>
      </c>
      <c r="G70" s="88" t="s">
        <v>792</v>
      </c>
      <c r="H70" s="82">
        <v>1</v>
      </c>
      <c r="I70" s="80" t="s">
        <v>815</v>
      </c>
      <c r="J70" s="81">
        <v>1</v>
      </c>
      <c r="K70" s="467">
        <v>2.3</v>
      </c>
      <c r="L70" s="79" t="s">
        <v>813</v>
      </c>
      <c r="M70" s="81">
        <v>1024</v>
      </c>
      <c r="N70" s="43">
        <v>1</v>
      </c>
      <c r="O70" s="81">
        <v>1</v>
      </c>
      <c r="P70" s="97" t="s">
        <v>744</v>
      </c>
      <c r="Q70" s="97" t="s">
        <v>816</v>
      </c>
      <c r="R70" s="97"/>
      <c r="S70" s="93" t="s">
        <v>397</v>
      </c>
      <c r="T70" s="94" t="s">
        <v>441</v>
      </c>
      <c r="U70" s="40">
        <v>0</v>
      </c>
      <c r="V70" s="87" t="s">
        <v>783</v>
      </c>
      <c r="W70" s="81">
        <v>0</v>
      </c>
      <c r="X70" s="262" t="s">
        <v>599</v>
      </c>
      <c r="Y70" s="262">
        <v>32</v>
      </c>
      <c r="Z70" s="82" t="s">
        <v>396</v>
      </c>
      <c r="AA70" s="499" t="s">
        <v>809</v>
      </c>
      <c r="AB70" s="500">
        <v>0.7</v>
      </c>
      <c r="AC70" s="501" t="s">
        <v>397</v>
      </c>
      <c r="AD70" s="82" t="s">
        <v>441</v>
      </c>
      <c r="AE70" s="80" t="s">
        <v>441</v>
      </c>
      <c r="AF70" s="81" t="s">
        <v>441</v>
      </c>
      <c r="AG70" s="79" t="s">
        <v>438</v>
      </c>
      <c r="AH70" s="79" t="s">
        <v>441</v>
      </c>
      <c r="AI70" s="81" t="s">
        <v>786</v>
      </c>
      <c r="AJ70" s="81" t="s">
        <v>787</v>
      </c>
      <c r="AK70" s="82">
        <v>115</v>
      </c>
      <c r="AL70" s="80">
        <v>1.67</v>
      </c>
      <c r="AM70" s="81">
        <v>3.13</v>
      </c>
      <c r="AN70" s="207">
        <v>49.25</v>
      </c>
      <c r="AO70" s="546"/>
      <c r="AP70" s="429">
        <f>(8760/1000)*(Summary!$D$10*$AN70+Summary!$D$9*$AM70+Summary!$D$8*$AL70)</f>
        <v>181.98900000000003</v>
      </c>
      <c r="AQ70" s="430">
        <f t="shared" si="2"/>
        <v>181.98900000000003</v>
      </c>
      <c r="AR70" s="441"/>
      <c r="AS70" s="66" t="str">
        <f t="shared" si="0"/>
        <v>N</v>
      </c>
      <c r="AT70" s="38">
        <f t="shared" si="1"/>
        <v>0</v>
      </c>
      <c r="AU70" s="432" t="s">
        <v>0</v>
      </c>
      <c r="AV70" s="828"/>
      <c r="AW70" s="777">
        <f>Summary!$D$19</f>
        <v>155</v>
      </c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</row>
    <row r="71" spans="1:49" s="100" customFormat="1" ht="14.25">
      <c r="A71" s="542">
        <v>65</v>
      </c>
      <c r="B71" s="405">
        <v>225</v>
      </c>
      <c r="C71" s="165" t="s">
        <v>708</v>
      </c>
      <c r="D71" s="103">
        <v>39688</v>
      </c>
      <c r="E71" s="98" t="s">
        <v>621</v>
      </c>
      <c r="F71" s="98" t="s">
        <v>432</v>
      </c>
      <c r="G71" s="99" t="s">
        <v>22</v>
      </c>
      <c r="H71" s="197">
        <v>1</v>
      </c>
      <c r="I71" s="295" t="s">
        <v>62</v>
      </c>
      <c r="J71" s="98">
        <v>2</v>
      </c>
      <c r="K71" s="470">
        <v>2.2</v>
      </c>
      <c r="L71" s="98" t="s">
        <v>59</v>
      </c>
      <c r="M71" s="81">
        <v>2048</v>
      </c>
      <c r="N71" s="43">
        <v>2</v>
      </c>
      <c r="O71" s="98">
        <v>1</v>
      </c>
      <c r="P71" s="263">
        <v>250</v>
      </c>
      <c r="Q71" s="263" t="s">
        <v>33</v>
      </c>
      <c r="R71" s="263" t="s">
        <v>397</v>
      </c>
      <c r="S71" s="263" t="s">
        <v>397</v>
      </c>
      <c r="T71" s="197" t="s">
        <v>438</v>
      </c>
      <c r="U71" s="165">
        <v>0</v>
      </c>
      <c r="V71" s="98" t="s">
        <v>475</v>
      </c>
      <c r="W71" s="98" t="s">
        <v>475</v>
      </c>
      <c r="X71" s="263" t="s">
        <v>19</v>
      </c>
      <c r="Y71" s="228" t="s">
        <v>475</v>
      </c>
      <c r="Z71" s="197" t="s">
        <v>20</v>
      </c>
      <c r="AA71" s="508" t="s">
        <v>35</v>
      </c>
      <c r="AB71" s="509">
        <v>0.65</v>
      </c>
      <c r="AC71" s="509" t="s">
        <v>438</v>
      </c>
      <c r="AD71" s="197" t="s">
        <v>441</v>
      </c>
      <c r="AE71" s="181" t="s">
        <v>441</v>
      </c>
      <c r="AF71" s="98" t="s">
        <v>438</v>
      </c>
      <c r="AG71" s="98" t="s">
        <v>438</v>
      </c>
      <c r="AH71" s="98" t="s">
        <v>441</v>
      </c>
      <c r="AI71" s="98">
        <v>1000</v>
      </c>
      <c r="AJ71" s="98">
        <v>100</v>
      </c>
      <c r="AK71" s="197">
        <v>230</v>
      </c>
      <c r="AL71" s="553">
        <v>2.58</v>
      </c>
      <c r="AM71" s="256">
        <v>5.18</v>
      </c>
      <c r="AN71" s="209">
        <v>47.8</v>
      </c>
      <c r="AO71" s="547"/>
      <c r="AP71" s="429">
        <f>(8760/1000)*(Summary!$D$10*$AN71+Summary!$D$9*$AM71+Summary!$D$8*$AL71)</f>
        <v>182.19048</v>
      </c>
      <c r="AQ71" s="430">
        <f t="shared" si="2"/>
        <v>182.19048</v>
      </c>
      <c r="AR71" s="431"/>
      <c r="AS71" s="66" t="str">
        <f aca="true" t="shared" si="3" ref="AS71:AS134">IF($N71&gt;=4,"Y","N")</f>
        <v>N</v>
      </c>
      <c r="AT71" s="38">
        <f aca="true" t="shared" si="4" ref="AT71:AT134">IF(AS71="Y",($AT$4),0)</f>
        <v>0</v>
      </c>
      <c r="AU71" s="432" t="s">
        <v>0</v>
      </c>
      <c r="AV71" s="827"/>
      <c r="AW71" s="777">
        <f>Summary!$D$19</f>
        <v>155</v>
      </c>
    </row>
    <row r="72" spans="1:243" ht="14.25">
      <c r="A72" s="542">
        <v>66</v>
      </c>
      <c r="B72" s="405">
        <v>232</v>
      </c>
      <c r="C72" s="54" t="s">
        <v>705</v>
      </c>
      <c r="D72" s="169">
        <v>39531</v>
      </c>
      <c r="E72" s="85" t="s">
        <v>621</v>
      </c>
      <c r="F72" s="85" t="s">
        <v>432</v>
      </c>
      <c r="G72" s="88" t="s">
        <v>667</v>
      </c>
      <c r="H72" s="177">
        <v>1</v>
      </c>
      <c r="I72" s="90" t="s">
        <v>71</v>
      </c>
      <c r="J72" s="87">
        <v>2</v>
      </c>
      <c r="K72" s="468">
        <v>2.4</v>
      </c>
      <c r="L72" s="87" t="s">
        <v>66</v>
      </c>
      <c r="M72" s="87">
        <v>2048</v>
      </c>
      <c r="N72" s="43">
        <v>2</v>
      </c>
      <c r="O72" s="87">
        <v>1</v>
      </c>
      <c r="P72" s="91">
        <v>500</v>
      </c>
      <c r="Q72" s="91" t="s">
        <v>67</v>
      </c>
      <c r="R72" s="327" t="s">
        <v>68</v>
      </c>
      <c r="S72" s="91" t="s">
        <v>438</v>
      </c>
      <c r="T72" s="177"/>
      <c r="U72" s="107">
        <v>0</v>
      </c>
      <c r="V72" s="328" t="s">
        <v>68</v>
      </c>
      <c r="W72" s="87">
        <v>0</v>
      </c>
      <c r="X72" s="91" t="s">
        <v>451</v>
      </c>
      <c r="Y72" s="91" t="s">
        <v>77</v>
      </c>
      <c r="Z72" s="177" t="s">
        <v>396</v>
      </c>
      <c r="AA72" s="514">
        <v>230</v>
      </c>
      <c r="AB72" s="515">
        <v>0.73</v>
      </c>
      <c r="AC72" s="516" t="s">
        <v>441</v>
      </c>
      <c r="AD72" s="177" t="s">
        <v>441</v>
      </c>
      <c r="AE72" s="90" t="s">
        <v>438</v>
      </c>
      <c r="AF72" s="87" t="s">
        <v>438</v>
      </c>
      <c r="AG72" s="328" t="s">
        <v>68</v>
      </c>
      <c r="AH72" s="87" t="s">
        <v>438</v>
      </c>
      <c r="AI72" s="328" t="s">
        <v>68</v>
      </c>
      <c r="AJ72" s="87">
        <v>1000</v>
      </c>
      <c r="AK72" s="177">
        <v>100</v>
      </c>
      <c r="AL72" s="90">
        <v>2.3</v>
      </c>
      <c r="AM72" s="87">
        <v>2.6</v>
      </c>
      <c r="AN72" s="554">
        <v>49.2</v>
      </c>
      <c r="AO72" s="544"/>
      <c r="AP72" s="429">
        <f>(8760/1000)*(Summary!$D$10*$AN72+Summary!$D$9*$AM72+Summary!$D$8*$AL72)</f>
        <v>184.61700000000002</v>
      </c>
      <c r="AQ72" s="430">
        <f aca="true" t="shared" si="5" ref="AQ72:AQ135">AP72-(SUM(AT72))</f>
        <v>184.61700000000002</v>
      </c>
      <c r="AR72" s="440"/>
      <c r="AS72" s="66" t="str">
        <f t="shared" si="3"/>
        <v>N</v>
      </c>
      <c r="AT72" s="38">
        <f t="shared" si="4"/>
        <v>0</v>
      </c>
      <c r="AU72" s="432" t="s">
        <v>0</v>
      </c>
      <c r="AV72" s="824"/>
      <c r="AW72" s="777">
        <f>Summary!$D$19</f>
        <v>155</v>
      </c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/>
      <c r="EO72" s="123"/>
      <c r="EP72" s="123"/>
      <c r="EQ72" s="123"/>
      <c r="ER72" s="123"/>
      <c r="ES72" s="123"/>
      <c r="ET72" s="123"/>
      <c r="EU72" s="123"/>
      <c r="EV72" s="123"/>
      <c r="EW72" s="123"/>
      <c r="EX72" s="123"/>
      <c r="EY72" s="123"/>
      <c r="EZ72" s="123"/>
      <c r="FA72" s="123"/>
      <c r="FB72" s="123"/>
      <c r="FC72" s="123"/>
      <c r="FD72" s="123"/>
      <c r="FE72" s="123"/>
      <c r="FF72" s="123"/>
      <c r="FG72" s="123"/>
      <c r="FH72" s="123"/>
      <c r="FI72" s="123"/>
      <c r="FJ72" s="123"/>
      <c r="FK72" s="123"/>
      <c r="FL72" s="123"/>
      <c r="FM72" s="123"/>
      <c r="FN72" s="123"/>
      <c r="FO72" s="123"/>
      <c r="FP72" s="123"/>
      <c r="FQ72" s="123"/>
      <c r="FR72" s="123"/>
      <c r="FS72" s="123"/>
      <c r="FT72" s="123"/>
      <c r="FU72" s="123"/>
      <c r="FV72" s="123"/>
      <c r="FW72" s="123"/>
      <c r="FX72" s="123"/>
      <c r="FY72" s="123"/>
      <c r="FZ72" s="123"/>
      <c r="GA72" s="123"/>
      <c r="GB72" s="123"/>
      <c r="GC72" s="123"/>
      <c r="GD72" s="123"/>
      <c r="GE72" s="123"/>
      <c r="GF72" s="123"/>
      <c r="GG72" s="123"/>
      <c r="GH72" s="123"/>
      <c r="GI72" s="123"/>
      <c r="GJ72" s="123"/>
      <c r="GK72" s="123"/>
      <c r="GL72" s="123"/>
      <c r="GM72" s="123"/>
      <c r="GN72" s="123"/>
      <c r="GO72" s="123"/>
      <c r="GP72" s="123"/>
      <c r="GQ72" s="123"/>
      <c r="GR72" s="123"/>
      <c r="GS72" s="123"/>
      <c r="GT72" s="123"/>
      <c r="GU72" s="123"/>
      <c r="GV72" s="123"/>
      <c r="GW72" s="123"/>
      <c r="GX72" s="123"/>
      <c r="GY72" s="123"/>
      <c r="GZ72" s="123"/>
      <c r="HA72" s="123"/>
      <c r="HB72" s="123"/>
      <c r="HC72" s="123"/>
      <c r="HD72" s="123"/>
      <c r="HE72" s="123"/>
      <c r="HF72" s="123"/>
      <c r="HG72" s="123"/>
      <c r="HH72" s="123"/>
      <c r="HI72" s="123"/>
      <c r="HJ72" s="123"/>
      <c r="HK72" s="123"/>
      <c r="HL72" s="123"/>
      <c r="HM72" s="123"/>
      <c r="HN72" s="123"/>
      <c r="HO72" s="123"/>
      <c r="HP72" s="123"/>
      <c r="HQ72" s="123"/>
      <c r="HR72" s="123"/>
      <c r="HS72" s="123"/>
      <c r="HT72" s="123"/>
      <c r="HU72" s="123"/>
      <c r="HV72" s="123"/>
      <c r="HW72" s="123"/>
      <c r="HX72" s="123"/>
      <c r="HY72" s="123"/>
      <c r="HZ72" s="123"/>
      <c r="IA72" s="123"/>
      <c r="IB72" s="123"/>
      <c r="IC72" s="123"/>
      <c r="ID72" s="123"/>
      <c r="IE72" s="123"/>
      <c r="IF72" s="123"/>
      <c r="IG72" s="123"/>
      <c r="IH72" s="123"/>
      <c r="II72" s="123"/>
    </row>
    <row r="73" spans="1:243" ht="14.25">
      <c r="A73" s="542">
        <v>67</v>
      </c>
      <c r="B73" s="405">
        <v>224</v>
      </c>
      <c r="C73" s="165" t="s">
        <v>708</v>
      </c>
      <c r="D73" s="103">
        <v>39688</v>
      </c>
      <c r="E73" s="98" t="s">
        <v>621</v>
      </c>
      <c r="F73" s="98" t="s">
        <v>432</v>
      </c>
      <c r="G73" s="99" t="s">
        <v>22</v>
      </c>
      <c r="H73" s="197">
        <v>1</v>
      </c>
      <c r="I73" s="295" t="s">
        <v>62</v>
      </c>
      <c r="J73" s="98">
        <v>2</v>
      </c>
      <c r="K73" s="470">
        <v>2.2</v>
      </c>
      <c r="L73" s="98" t="s">
        <v>59</v>
      </c>
      <c r="M73" s="81">
        <v>2048</v>
      </c>
      <c r="N73" s="43">
        <v>2</v>
      </c>
      <c r="O73" s="98">
        <v>1</v>
      </c>
      <c r="P73" s="263">
        <v>250</v>
      </c>
      <c r="Q73" s="263" t="s">
        <v>33</v>
      </c>
      <c r="R73" s="263" t="s">
        <v>397</v>
      </c>
      <c r="S73" s="263" t="s">
        <v>397</v>
      </c>
      <c r="T73" s="197" t="s">
        <v>438</v>
      </c>
      <c r="U73" s="181">
        <v>0</v>
      </c>
      <c r="V73" s="98" t="s">
        <v>475</v>
      </c>
      <c r="W73" s="98" t="s">
        <v>475</v>
      </c>
      <c r="X73" s="263" t="s">
        <v>19</v>
      </c>
      <c r="Y73" s="228" t="s">
        <v>475</v>
      </c>
      <c r="Z73" s="197" t="s">
        <v>20</v>
      </c>
      <c r="AA73" s="508" t="s">
        <v>35</v>
      </c>
      <c r="AB73" s="509">
        <v>0.65</v>
      </c>
      <c r="AC73" s="509" t="s">
        <v>438</v>
      </c>
      <c r="AD73" s="197" t="s">
        <v>441</v>
      </c>
      <c r="AE73" s="181" t="s">
        <v>441</v>
      </c>
      <c r="AF73" s="98" t="s">
        <v>438</v>
      </c>
      <c r="AG73" s="98" t="s">
        <v>438</v>
      </c>
      <c r="AH73" s="98" t="s">
        <v>441</v>
      </c>
      <c r="AI73" s="98">
        <v>1000</v>
      </c>
      <c r="AJ73" s="98">
        <v>100</v>
      </c>
      <c r="AK73" s="197">
        <v>115</v>
      </c>
      <c r="AL73" s="553">
        <v>2.57</v>
      </c>
      <c r="AM73" s="256">
        <v>5.14</v>
      </c>
      <c r="AN73" s="209">
        <v>48.91</v>
      </c>
      <c r="AO73" s="547"/>
      <c r="AP73" s="429">
        <f>(8760/1000)*(Summary!$D$10*$AN73+Summary!$D$9*$AM73+Summary!$D$8*$AL73)</f>
        <v>186.01422</v>
      </c>
      <c r="AQ73" s="430">
        <f t="shared" si="5"/>
        <v>186.01422</v>
      </c>
      <c r="AR73" s="444"/>
      <c r="AS73" s="66" t="str">
        <f t="shared" si="3"/>
        <v>N</v>
      </c>
      <c r="AT73" s="38">
        <f t="shared" si="4"/>
        <v>0</v>
      </c>
      <c r="AU73" s="432" t="s">
        <v>0</v>
      </c>
      <c r="AV73" s="826"/>
      <c r="AW73" s="777">
        <f>Summary!$D$19</f>
        <v>155</v>
      </c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</row>
    <row r="74" spans="1:243" s="1" customFormat="1" ht="12.75">
      <c r="A74" s="542">
        <v>68</v>
      </c>
      <c r="B74" s="405">
        <v>234</v>
      </c>
      <c r="C74" s="54" t="s">
        <v>705</v>
      </c>
      <c r="D74" s="169">
        <v>39393</v>
      </c>
      <c r="E74" s="85" t="s">
        <v>621</v>
      </c>
      <c r="F74" s="85" t="s">
        <v>432</v>
      </c>
      <c r="G74" s="88" t="s">
        <v>686</v>
      </c>
      <c r="H74" s="177">
        <v>1</v>
      </c>
      <c r="I74" s="90" t="s">
        <v>80</v>
      </c>
      <c r="J74" s="87">
        <v>2</v>
      </c>
      <c r="K74" s="468">
        <v>1.66</v>
      </c>
      <c r="L74" s="87" t="s">
        <v>66</v>
      </c>
      <c r="M74" s="87">
        <v>1024</v>
      </c>
      <c r="N74" s="43">
        <v>1</v>
      </c>
      <c r="O74" s="87">
        <v>1</v>
      </c>
      <c r="P74" s="91">
        <v>500</v>
      </c>
      <c r="Q74" s="91" t="s">
        <v>67</v>
      </c>
      <c r="R74" s="91" t="s">
        <v>82</v>
      </c>
      <c r="S74" s="91" t="s">
        <v>441</v>
      </c>
      <c r="T74" s="177"/>
      <c r="U74" s="90">
        <v>0</v>
      </c>
      <c r="V74" s="328" t="s">
        <v>68</v>
      </c>
      <c r="W74" s="87">
        <v>0</v>
      </c>
      <c r="X74" s="91" t="s">
        <v>83</v>
      </c>
      <c r="Y74" s="91" t="s">
        <v>77</v>
      </c>
      <c r="Z74" s="177" t="s">
        <v>396</v>
      </c>
      <c r="AA74" s="514">
        <v>117</v>
      </c>
      <c r="AB74" s="515">
        <v>0.75</v>
      </c>
      <c r="AC74" s="516" t="s">
        <v>441</v>
      </c>
      <c r="AD74" s="177" t="s">
        <v>441</v>
      </c>
      <c r="AE74" s="90" t="s">
        <v>438</v>
      </c>
      <c r="AF74" s="87" t="s">
        <v>438</v>
      </c>
      <c r="AG74" s="328" t="s">
        <v>68</v>
      </c>
      <c r="AH74" s="638" t="s">
        <v>441</v>
      </c>
      <c r="AI74" s="638">
        <v>100</v>
      </c>
      <c r="AJ74" s="87">
        <v>1000</v>
      </c>
      <c r="AK74" s="177">
        <v>100</v>
      </c>
      <c r="AL74" s="90">
        <v>2.1</v>
      </c>
      <c r="AM74" s="87">
        <v>2.67</v>
      </c>
      <c r="AN74" s="554">
        <v>50.16</v>
      </c>
      <c r="AO74" s="544"/>
      <c r="AP74" s="429">
        <f>(8760/1000)*(Summary!$D$10*$AN74+Summary!$D$9*$AM74+Summary!$D$8*$AL74)</f>
        <v>187.04790000000003</v>
      </c>
      <c r="AQ74" s="430">
        <f t="shared" si="5"/>
        <v>187.04790000000003</v>
      </c>
      <c r="AR74" s="442"/>
      <c r="AS74" s="66" t="str">
        <f t="shared" si="3"/>
        <v>N</v>
      </c>
      <c r="AT74" s="38">
        <f t="shared" si="4"/>
        <v>0</v>
      </c>
      <c r="AU74" s="432" t="s">
        <v>0</v>
      </c>
      <c r="AV74" s="826"/>
      <c r="AW74" s="777">
        <f>Summary!$D$19</f>
        <v>155</v>
      </c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</row>
    <row r="75" spans="1:49" s="5" customFormat="1" ht="51">
      <c r="A75" s="542">
        <v>69</v>
      </c>
      <c r="B75" s="405">
        <v>210</v>
      </c>
      <c r="C75" s="165" t="s">
        <v>708</v>
      </c>
      <c r="D75" s="220">
        <v>39687</v>
      </c>
      <c r="E75" s="222" t="s">
        <v>621</v>
      </c>
      <c r="F75" s="222" t="s">
        <v>432</v>
      </c>
      <c r="G75" s="99" t="s">
        <v>792</v>
      </c>
      <c r="H75" s="282">
        <v>1</v>
      </c>
      <c r="I75" s="296" t="s">
        <v>46</v>
      </c>
      <c r="J75" s="222">
        <v>2</v>
      </c>
      <c r="K75" s="471">
        <v>3.1</v>
      </c>
      <c r="L75" s="222" t="s">
        <v>41</v>
      </c>
      <c r="M75" s="167">
        <v>3072</v>
      </c>
      <c r="N75" s="43">
        <v>3</v>
      </c>
      <c r="O75" s="222">
        <v>1</v>
      </c>
      <c r="P75" s="263" t="s">
        <v>42</v>
      </c>
      <c r="Q75" s="263" t="s">
        <v>33</v>
      </c>
      <c r="R75" s="263" t="s">
        <v>475</v>
      </c>
      <c r="S75" s="263" t="s">
        <v>438</v>
      </c>
      <c r="T75" s="282" t="s">
        <v>441</v>
      </c>
      <c r="U75" s="304">
        <v>0</v>
      </c>
      <c r="V75" s="222" t="s">
        <v>475</v>
      </c>
      <c r="W75" s="222" t="s">
        <v>475</v>
      </c>
      <c r="X75" s="228" t="s">
        <v>19</v>
      </c>
      <c r="Y75" s="228" t="s">
        <v>475</v>
      </c>
      <c r="Z75" s="282" t="s">
        <v>396</v>
      </c>
      <c r="AA75" s="510" t="s">
        <v>809</v>
      </c>
      <c r="AB75" s="511">
        <v>0.68</v>
      </c>
      <c r="AC75" s="511" t="s">
        <v>441</v>
      </c>
      <c r="AD75" s="282" t="s">
        <v>441</v>
      </c>
      <c r="AE75" s="304" t="s">
        <v>441</v>
      </c>
      <c r="AF75" s="258" t="s">
        <v>441</v>
      </c>
      <c r="AG75" s="222" t="s">
        <v>438</v>
      </c>
      <c r="AH75" s="222" t="s">
        <v>441</v>
      </c>
      <c r="AI75" s="222">
        <v>1000</v>
      </c>
      <c r="AJ75" s="222">
        <v>100</v>
      </c>
      <c r="AK75" s="543">
        <v>115</v>
      </c>
      <c r="AL75" s="551">
        <v>3.19</v>
      </c>
      <c r="AM75" s="334">
        <v>4.63</v>
      </c>
      <c r="AN75" s="549">
        <v>48.63</v>
      </c>
      <c r="AO75" s="547"/>
      <c r="AP75" s="429">
        <f>(8760/1000)*(Summary!$D$10*$AN75+Summary!$D$9*$AM75+Summary!$D$8*$AL75)</f>
        <v>187.79688000000002</v>
      </c>
      <c r="AQ75" s="430">
        <f t="shared" si="5"/>
        <v>187.79688000000002</v>
      </c>
      <c r="AR75" s="442"/>
      <c r="AS75" s="66" t="str">
        <f t="shared" si="3"/>
        <v>N</v>
      </c>
      <c r="AT75" s="38">
        <f t="shared" si="4"/>
        <v>0</v>
      </c>
      <c r="AU75" s="432" t="s">
        <v>0</v>
      </c>
      <c r="AV75" s="826"/>
      <c r="AW75" s="777">
        <f>Summary!$D$19</f>
        <v>155</v>
      </c>
    </row>
    <row r="76" spans="1:49" s="5" customFormat="1" ht="14.25">
      <c r="A76" s="542">
        <v>70</v>
      </c>
      <c r="B76" s="405">
        <v>199</v>
      </c>
      <c r="C76" s="165" t="s">
        <v>708</v>
      </c>
      <c r="D76" s="103">
        <v>39692</v>
      </c>
      <c r="E76" s="98" t="s">
        <v>621</v>
      </c>
      <c r="F76" s="98" t="s">
        <v>432</v>
      </c>
      <c r="G76" s="99" t="s">
        <v>22</v>
      </c>
      <c r="H76" s="197">
        <v>1</v>
      </c>
      <c r="I76" s="295" t="s">
        <v>38</v>
      </c>
      <c r="J76" s="98">
        <v>2</v>
      </c>
      <c r="K76" s="470">
        <v>2.4</v>
      </c>
      <c r="L76" s="98" t="s">
        <v>31</v>
      </c>
      <c r="M76" s="167">
        <v>3072</v>
      </c>
      <c r="N76" s="43">
        <v>3</v>
      </c>
      <c r="O76" s="98">
        <v>1</v>
      </c>
      <c r="P76" s="263">
        <v>320</v>
      </c>
      <c r="Q76" s="263" t="s">
        <v>33</v>
      </c>
      <c r="R76" s="263" t="s">
        <v>397</v>
      </c>
      <c r="S76" s="263" t="s">
        <v>397</v>
      </c>
      <c r="T76" s="197" t="s">
        <v>438</v>
      </c>
      <c r="U76" s="181">
        <v>0</v>
      </c>
      <c r="V76" s="98" t="s">
        <v>475</v>
      </c>
      <c r="W76" s="98">
        <v>128</v>
      </c>
      <c r="X76" s="263" t="s">
        <v>19</v>
      </c>
      <c r="Y76" s="228" t="s">
        <v>475</v>
      </c>
      <c r="Z76" s="197" t="s">
        <v>20</v>
      </c>
      <c r="AA76" s="508" t="s">
        <v>35</v>
      </c>
      <c r="AB76" s="509">
        <v>0.65</v>
      </c>
      <c r="AC76" s="509" t="s">
        <v>438</v>
      </c>
      <c r="AD76" s="197" t="s">
        <v>441</v>
      </c>
      <c r="AE76" s="181" t="s">
        <v>441</v>
      </c>
      <c r="AF76" s="98" t="s">
        <v>438</v>
      </c>
      <c r="AG76" s="98" t="s">
        <v>438</v>
      </c>
      <c r="AH76" s="98" t="s">
        <v>441</v>
      </c>
      <c r="AI76" s="98">
        <v>1000</v>
      </c>
      <c r="AJ76" s="98">
        <v>100</v>
      </c>
      <c r="AK76" s="197">
        <v>230</v>
      </c>
      <c r="AL76" s="181">
        <v>2.56</v>
      </c>
      <c r="AM76" s="98">
        <v>4.33</v>
      </c>
      <c r="AN76" s="209">
        <v>49.55</v>
      </c>
      <c r="AO76" s="547"/>
      <c r="AP76" s="429">
        <f>(8760/1000)*(Summary!$D$10*$AN76+Summary!$D$9*$AM76+Summary!$D$8*$AL76)</f>
        <v>187.85382</v>
      </c>
      <c r="AQ76" s="430">
        <f t="shared" si="5"/>
        <v>187.85382</v>
      </c>
      <c r="AR76" s="440"/>
      <c r="AS76" s="66" t="str">
        <f t="shared" si="3"/>
        <v>N</v>
      </c>
      <c r="AT76" s="38">
        <f t="shared" si="4"/>
        <v>0</v>
      </c>
      <c r="AU76" s="432" t="s">
        <v>0</v>
      </c>
      <c r="AV76" s="826"/>
      <c r="AW76" s="777">
        <f>Summary!$D$19</f>
        <v>155</v>
      </c>
    </row>
    <row r="77" spans="1:243" s="4" customFormat="1" ht="14.25">
      <c r="A77" s="542">
        <v>71</v>
      </c>
      <c r="B77" s="405">
        <v>345</v>
      </c>
      <c r="C77" s="298" t="s">
        <v>709</v>
      </c>
      <c r="D77" s="574">
        <v>39686</v>
      </c>
      <c r="E77" s="579" t="s">
        <v>621</v>
      </c>
      <c r="F77" s="581"/>
      <c r="G77" s="585"/>
      <c r="H77" s="590">
        <v>1</v>
      </c>
      <c r="I77" s="596" t="s">
        <v>123</v>
      </c>
      <c r="J77" s="598">
        <v>2</v>
      </c>
      <c r="K77" s="605">
        <v>2.66</v>
      </c>
      <c r="L77" s="598" t="s">
        <v>115</v>
      </c>
      <c r="M77" s="114">
        <v>4096</v>
      </c>
      <c r="N77" s="43">
        <v>4</v>
      </c>
      <c r="O77" s="609">
        <v>1</v>
      </c>
      <c r="P77" s="585">
        <v>160</v>
      </c>
      <c r="Q77" s="611" t="s">
        <v>673</v>
      </c>
      <c r="R77" s="585"/>
      <c r="S77" s="585"/>
      <c r="T77" s="590" t="s">
        <v>441</v>
      </c>
      <c r="U77" s="617">
        <v>0</v>
      </c>
      <c r="V77" s="609" t="s">
        <v>116</v>
      </c>
      <c r="W77" s="581"/>
      <c r="X77" s="611" t="s">
        <v>117</v>
      </c>
      <c r="Y77" s="585"/>
      <c r="Z77" s="590" t="s">
        <v>398</v>
      </c>
      <c r="AA77" s="625" t="s">
        <v>35</v>
      </c>
      <c r="AB77" s="632" t="s">
        <v>118</v>
      </c>
      <c r="AC77" s="635"/>
      <c r="AD77" s="590" t="s">
        <v>438</v>
      </c>
      <c r="AE77" s="617" t="s">
        <v>441</v>
      </c>
      <c r="AF77" s="609" t="s">
        <v>441</v>
      </c>
      <c r="AG77" s="609" t="s">
        <v>438</v>
      </c>
      <c r="AH77" s="609" t="s">
        <v>441</v>
      </c>
      <c r="AI77" s="609" t="s">
        <v>484</v>
      </c>
      <c r="AJ77" s="609" t="s">
        <v>484</v>
      </c>
      <c r="AK77" s="590">
        <v>115</v>
      </c>
      <c r="AL77" s="641">
        <v>1.85</v>
      </c>
      <c r="AM77" s="644">
        <v>2.7</v>
      </c>
      <c r="AN77" s="648">
        <v>55.53</v>
      </c>
      <c r="AO77" s="656"/>
      <c r="AP77" s="429">
        <f>(8760/1000)*(Summary!$D$10*$AN77+Summary!$D$9*$AM77+Summary!$D$8*$AL77)</f>
        <v>204.67302000000007</v>
      </c>
      <c r="AQ77" s="430">
        <f t="shared" si="5"/>
        <v>189.67302000000007</v>
      </c>
      <c r="AR77" s="431"/>
      <c r="AS77" s="66" t="str">
        <f t="shared" si="3"/>
        <v>Y</v>
      </c>
      <c r="AT77" s="38">
        <f t="shared" si="4"/>
        <v>15</v>
      </c>
      <c r="AU77" s="432" t="s">
        <v>0</v>
      </c>
      <c r="AV77" s="828"/>
      <c r="AW77" s="777">
        <f>Summary!$D$19</f>
        <v>155</v>
      </c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2"/>
      <c r="FX77" s="102"/>
      <c r="FY77" s="102"/>
      <c r="FZ77" s="102"/>
      <c r="GA77" s="102"/>
      <c r="GB77" s="102"/>
      <c r="GC77" s="102"/>
      <c r="GD77" s="102"/>
      <c r="GE77" s="102"/>
      <c r="GF77" s="102"/>
      <c r="GG77" s="102"/>
      <c r="GH77" s="102"/>
      <c r="GI77" s="102"/>
      <c r="GJ77" s="102"/>
      <c r="GK77" s="102"/>
      <c r="GL77" s="102"/>
      <c r="GM77" s="102"/>
      <c r="GN77" s="102"/>
      <c r="GO77" s="102"/>
      <c r="GP77" s="102"/>
      <c r="GQ77" s="102"/>
      <c r="GR77" s="102"/>
      <c r="GS77" s="102"/>
      <c r="GT77" s="102"/>
      <c r="GU77" s="102"/>
      <c r="GV77" s="102"/>
      <c r="GW77" s="102"/>
      <c r="GX77" s="102"/>
      <c r="GY77" s="102"/>
      <c r="GZ77" s="102"/>
      <c r="HA77" s="102"/>
      <c r="HB77" s="102"/>
      <c r="HC77" s="102"/>
      <c r="HD77" s="102"/>
      <c r="HE77" s="102"/>
      <c r="HF77" s="102"/>
      <c r="HG77" s="102"/>
      <c r="HH77" s="102"/>
      <c r="HI77" s="102"/>
      <c r="HJ77" s="102"/>
      <c r="HK77" s="102"/>
      <c r="HL77" s="102"/>
      <c r="HM77" s="102"/>
      <c r="HN77" s="102"/>
      <c r="HO77" s="102"/>
      <c r="HP77" s="102"/>
      <c r="HQ77" s="102"/>
      <c r="HR77" s="102"/>
      <c r="HS77" s="102"/>
      <c r="HT77" s="102"/>
      <c r="HU77" s="102"/>
      <c r="HV77" s="102"/>
      <c r="HW77" s="102"/>
      <c r="HX77" s="102"/>
      <c r="HY77" s="102"/>
      <c r="HZ77" s="102"/>
      <c r="IA77" s="102"/>
      <c r="IB77" s="102"/>
      <c r="IC77" s="102"/>
      <c r="ID77" s="102"/>
      <c r="IE77" s="102"/>
      <c r="IF77" s="102"/>
      <c r="IG77" s="102"/>
      <c r="IH77" s="102"/>
      <c r="II77" s="102"/>
    </row>
    <row r="78" spans="1:49" s="5" customFormat="1" ht="39.75">
      <c r="A78" s="542">
        <v>72</v>
      </c>
      <c r="B78" s="405">
        <v>171</v>
      </c>
      <c r="C78" s="165" t="s">
        <v>708</v>
      </c>
      <c r="D78" s="92">
        <v>39689</v>
      </c>
      <c r="E78" s="79" t="s">
        <v>621</v>
      </c>
      <c r="F78" s="79" t="s">
        <v>446</v>
      </c>
      <c r="G78" s="89" t="s">
        <v>776</v>
      </c>
      <c r="H78" s="247">
        <v>1</v>
      </c>
      <c r="I78" s="78" t="s">
        <v>812</v>
      </c>
      <c r="J78" s="83">
        <v>1</v>
      </c>
      <c r="K78" s="469">
        <v>2.3</v>
      </c>
      <c r="L78" s="79" t="s">
        <v>813</v>
      </c>
      <c r="M78" s="39">
        <v>1024</v>
      </c>
      <c r="N78" s="43">
        <v>1</v>
      </c>
      <c r="O78" s="83">
        <v>1</v>
      </c>
      <c r="P78" s="93" t="s">
        <v>744</v>
      </c>
      <c r="Q78" s="93" t="s">
        <v>814</v>
      </c>
      <c r="R78" s="93"/>
      <c r="S78" s="93" t="s">
        <v>397</v>
      </c>
      <c r="T78" s="94" t="s">
        <v>441</v>
      </c>
      <c r="U78" s="78">
        <v>0</v>
      </c>
      <c r="V78" s="87" t="s">
        <v>783</v>
      </c>
      <c r="W78" s="81">
        <v>0</v>
      </c>
      <c r="X78" s="262" t="s">
        <v>599</v>
      </c>
      <c r="Y78" s="262">
        <v>32</v>
      </c>
      <c r="Z78" s="82" t="s">
        <v>396</v>
      </c>
      <c r="AA78" s="504" t="s">
        <v>791</v>
      </c>
      <c r="AB78" s="505">
        <v>0.7</v>
      </c>
      <c r="AC78" s="506" t="s">
        <v>397</v>
      </c>
      <c r="AD78" s="94" t="s">
        <v>441</v>
      </c>
      <c r="AE78" s="78" t="s">
        <v>441</v>
      </c>
      <c r="AF78" s="79" t="s">
        <v>441</v>
      </c>
      <c r="AG78" s="79" t="s">
        <v>438</v>
      </c>
      <c r="AH78" s="79" t="s">
        <v>441</v>
      </c>
      <c r="AI78" s="81" t="s">
        <v>786</v>
      </c>
      <c r="AJ78" s="81" t="s">
        <v>787</v>
      </c>
      <c r="AK78" s="303">
        <v>230</v>
      </c>
      <c r="AL78" s="78">
        <v>2.06</v>
      </c>
      <c r="AM78" s="79">
        <v>3.46</v>
      </c>
      <c r="AN78" s="241">
        <v>50.91</v>
      </c>
      <c r="AO78" s="545"/>
      <c r="AP78" s="429">
        <f>(8760/1000)*(Summary!$D$10*$AN78+Summary!$D$9*$AM78+Summary!$D$8*$AL78)</f>
        <v>189.8292</v>
      </c>
      <c r="AQ78" s="430">
        <f t="shared" si="5"/>
        <v>189.8292</v>
      </c>
      <c r="AR78" s="434"/>
      <c r="AS78" s="66" t="str">
        <f t="shared" si="3"/>
        <v>N</v>
      </c>
      <c r="AT78" s="38">
        <f t="shared" si="4"/>
        <v>0</v>
      </c>
      <c r="AU78" s="432" t="s">
        <v>0</v>
      </c>
      <c r="AV78" s="826"/>
      <c r="AW78" s="777">
        <f>Summary!$D$19</f>
        <v>155</v>
      </c>
    </row>
    <row r="79" spans="1:243" s="102" customFormat="1" ht="14.25">
      <c r="A79" s="542">
        <v>73</v>
      </c>
      <c r="B79" s="405">
        <v>385</v>
      </c>
      <c r="C79" s="40" t="s">
        <v>715</v>
      </c>
      <c r="D79" s="573">
        <v>39694</v>
      </c>
      <c r="E79" s="578" t="s">
        <v>621</v>
      </c>
      <c r="F79" s="580"/>
      <c r="G79" s="583"/>
      <c r="H79" s="589">
        <v>1</v>
      </c>
      <c r="I79" s="595" t="s">
        <v>163</v>
      </c>
      <c r="J79" s="597">
        <v>2</v>
      </c>
      <c r="K79" s="602">
        <v>3</v>
      </c>
      <c r="L79" s="607" t="s">
        <v>153</v>
      </c>
      <c r="M79" s="147">
        <v>2048</v>
      </c>
      <c r="N79" s="43">
        <v>2</v>
      </c>
      <c r="O79" s="597">
        <v>1</v>
      </c>
      <c r="P79" s="610" t="s">
        <v>150</v>
      </c>
      <c r="Q79" s="610">
        <v>1</v>
      </c>
      <c r="R79" s="610" t="s">
        <v>620</v>
      </c>
      <c r="S79" s="610" t="s">
        <v>397</v>
      </c>
      <c r="T79" s="589" t="s">
        <v>441</v>
      </c>
      <c r="U79" s="595">
        <v>1</v>
      </c>
      <c r="V79" s="597" t="s">
        <v>164</v>
      </c>
      <c r="W79" s="597">
        <v>256</v>
      </c>
      <c r="X79" s="610"/>
      <c r="Y79" s="610" t="s">
        <v>489</v>
      </c>
      <c r="Z79" s="621" t="s">
        <v>396</v>
      </c>
      <c r="AA79" s="624">
        <v>300</v>
      </c>
      <c r="AB79" s="631"/>
      <c r="AC79" s="631"/>
      <c r="AD79" s="589" t="s">
        <v>441</v>
      </c>
      <c r="AE79" s="595" t="s">
        <v>438</v>
      </c>
      <c r="AF79" s="597" t="s">
        <v>438</v>
      </c>
      <c r="AG79" s="597" t="s">
        <v>441</v>
      </c>
      <c r="AH79" s="597" t="s">
        <v>438</v>
      </c>
      <c r="AI79" s="597" t="s">
        <v>475</v>
      </c>
      <c r="AJ79" s="597" t="s">
        <v>475</v>
      </c>
      <c r="AK79" s="589">
        <v>120</v>
      </c>
      <c r="AL79" s="595">
        <v>1.59</v>
      </c>
      <c r="AM79" s="597">
        <v>2.43</v>
      </c>
      <c r="AN79" s="207">
        <v>51.7</v>
      </c>
      <c r="AO79" s="654"/>
      <c r="AP79" s="429">
        <f>(8760/1000)*(Summary!$D$10*$AN79+Summary!$D$9*$AM79+Summary!$D$8*$AL79)</f>
        <v>189.88176000000004</v>
      </c>
      <c r="AQ79" s="430">
        <f t="shared" si="5"/>
        <v>189.88176000000004</v>
      </c>
      <c r="AR79" s="434"/>
      <c r="AS79" s="66" t="str">
        <f t="shared" si="3"/>
        <v>N</v>
      </c>
      <c r="AT79" s="38">
        <f t="shared" si="4"/>
        <v>0</v>
      </c>
      <c r="AU79" s="432" t="s">
        <v>0</v>
      </c>
      <c r="AV79" s="833"/>
      <c r="AW79" s="777">
        <f>Summary!$D$19</f>
        <v>155</v>
      </c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</row>
    <row r="80" spans="1:49" s="123" customFormat="1" ht="39.75">
      <c r="A80" s="542">
        <v>74</v>
      </c>
      <c r="B80" s="405">
        <v>125</v>
      </c>
      <c r="C80" s="40" t="s">
        <v>710</v>
      </c>
      <c r="D80" s="92">
        <v>39505</v>
      </c>
      <c r="E80" s="79" t="s">
        <v>621</v>
      </c>
      <c r="F80" s="79" t="s">
        <v>432</v>
      </c>
      <c r="G80" s="93" t="s">
        <v>667</v>
      </c>
      <c r="H80" s="247">
        <v>1</v>
      </c>
      <c r="I80" s="78" t="s">
        <v>688</v>
      </c>
      <c r="J80" s="79">
        <v>2</v>
      </c>
      <c r="K80" s="469">
        <v>2.4</v>
      </c>
      <c r="L80" s="79" t="s">
        <v>683</v>
      </c>
      <c r="M80" s="37">
        <v>4096</v>
      </c>
      <c r="N80" s="43">
        <v>4</v>
      </c>
      <c r="O80" s="83">
        <v>1</v>
      </c>
      <c r="P80" s="93" t="s">
        <v>689</v>
      </c>
      <c r="Q80" s="93" t="s">
        <v>690</v>
      </c>
      <c r="R80" s="613" t="s">
        <v>674</v>
      </c>
      <c r="S80" s="614" t="s">
        <v>675</v>
      </c>
      <c r="T80" s="94"/>
      <c r="U80" s="78">
        <v>0</v>
      </c>
      <c r="V80" s="83"/>
      <c r="W80" s="83"/>
      <c r="X80" s="613"/>
      <c r="Y80" s="613"/>
      <c r="Z80" s="94" t="s">
        <v>396</v>
      </c>
      <c r="AA80" s="622">
        <v>200</v>
      </c>
      <c r="AB80" s="629">
        <v>75</v>
      </c>
      <c r="AC80" s="506" t="s">
        <v>438</v>
      </c>
      <c r="AD80" s="94" t="s">
        <v>441</v>
      </c>
      <c r="AE80" s="78" t="s">
        <v>438</v>
      </c>
      <c r="AF80" s="79" t="s">
        <v>438</v>
      </c>
      <c r="AG80" s="83"/>
      <c r="AH80" s="79" t="s">
        <v>441</v>
      </c>
      <c r="AI80" s="79" t="s">
        <v>676</v>
      </c>
      <c r="AJ80" s="83" t="s">
        <v>676</v>
      </c>
      <c r="AK80" s="247">
        <v>100</v>
      </c>
      <c r="AL80" s="548">
        <v>1.4</v>
      </c>
      <c r="AM80" s="83">
        <v>3.7</v>
      </c>
      <c r="AN80" s="208">
        <v>56.3</v>
      </c>
      <c r="AO80" s="652"/>
      <c r="AP80" s="429">
        <f>(8760/1000)*(Summary!$D$10*$AN80+Summary!$D$9*$AM80+Summary!$D$8*$AL80)</f>
        <v>205.64099999999996</v>
      </c>
      <c r="AQ80" s="430">
        <f t="shared" si="5"/>
        <v>190.64099999999996</v>
      </c>
      <c r="AR80" s="442"/>
      <c r="AS80" s="66" t="str">
        <f t="shared" si="3"/>
        <v>Y</v>
      </c>
      <c r="AT80" s="38">
        <f t="shared" si="4"/>
        <v>15</v>
      </c>
      <c r="AU80" s="432" t="s">
        <v>0</v>
      </c>
      <c r="AV80" s="828"/>
      <c r="AW80" s="777">
        <f>Summary!$D$19</f>
        <v>155</v>
      </c>
    </row>
    <row r="81" spans="1:243" s="102" customFormat="1" ht="14.25">
      <c r="A81" s="542">
        <v>75</v>
      </c>
      <c r="B81" s="405">
        <v>222</v>
      </c>
      <c r="C81" s="165" t="s">
        <v>708</v>
      </c>
      <c r="D81" s="103">
        <v>39687</v>
      </c>
      <c r="E81" s="98" t="s">
        <v>621</v>
      </c>
      <c r="F81" s="98" t="s">
        <v>432</v>
      </c>
      <c r="G81" s="99" t="s">
        <v>22</v>
      </c>
      <c r="H81" s="197">
        <v>1</v>
      </c>
      <c r="I81" s="295" t="s">
        <v>61</v>
      </c>
      <c r="J81" s="98">
        <v>2</v>
      </c>
      <c r="K81" s="470">
        <v>2.3</v>
      </c>
      <c r="L81" s="98" t="s">
        <v>59</v>
      </c>
      <c r="M81" s="39">
        <v>2048</v>
      </c>
      <c r="N81" s="43">
        <v>2</v>
      </c>
      <c r="O81" s="98">
        <v>1</v>
      </c>
      <c r="P81" s="263">
        <v>250</v>
      </c>
      <c r="Q81" s="263" t="s">
        <v>33</v>
      </c>
      <c r="R81" s="263" t="s">
        <v>397</v>
      </c>
      <c r="S81" s="263" t="s">
        <v>397</v>
      </c>
      <c r="T81" s="197" t="s">
        <v>438</v>
      </c>
      <c r="U81" s="181">
        <v>0</v>
      </c>
      <c r="V81" s="98" t="s">
        <v>475</v>
      </c>
      <c r="W81" s="98" t="s">
        <v>475</v>
      </c>
      <c r="X81" s="263" t="s">
        <v>19</v>
      </c>
      <c r="Y81" s="228" t="s">
        <v>475</v>
      </c>
      <c r="Z81" s="197" t="s">
        <v>20</v>
      </c>
      <c r="AA81" s="508" t="s">
        <v>35</v>
      </c>
      <c r="AB81" s="509">
        <v>0.65</v>
      </c>
      <c r="AC81" s="509" t="s">
        <v>438</v>
      </c>
      <c r="AD81" s="197" t="s">
        <v>441</v>
      </c>
      <c r="AE81" s="181" t="s">
        <v>441</v>
      </c>
      <c r="AF81" s="98" t="s">
        <v>438</v>
      </c>
      <c r="AG81" s="98" t="s">
        <v>438</v>
      </c>
      <c r="AH81" s="98" t="s">
        <v>441</v>
      </c>
      <c r="AI81" s="98">
        <v>1000</v>
      </c>
      <c r="AJ81" s="98">
        <v>100</v>
      </c>
      <c r="AK81" s="197">
        <v>115</v>
      </c>
      <c r="AL81" s="553">
        <v>2.58</v>
      </c>
      <c r="AM81" s="256">
        <v>5.08</v>
      </c>
      <c r="AN81" s="209">
        <v>50.51</v>
      </c>
      <c r="AO81" s="547"/>
      <c r="AP81" s="429">
        <f>(8760/1000)*(Summary!$D$10*$AN81+Summary!$D$9*$AM81+Summary!$D$8*$AL81)</f>
        <v>191.64252000000002</v>
      </c>
      <c r="AQ81" s="430">
        <f t="shared" si="5"/>
        <v>191.64252000000002</v>
      </c>
      <c r="AR81" s="431"/>
      <c r="AS81" s="66" t="str">
        <f t="shared" si="3"/>
        <v>N</v>
      </c>
      <c r="AT81" s="38">
        <f t="shared" si="4"/>
        <v>0</v>
      </c>
      <c r="AU81" s="432" t="s">
        <v>0</v>
      </c>
      <c r="AV81" s="829"/>
      <c r="AW81" s="777">
        <f>Summary!$D$19</f>
        <v>155</v>
      </c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</row>
    <row r="82" spans="1:243" s="118" customFormat="1" ht="38.25">
      <c r="A82" s="542">
        <v>76</v>
      </c>
      <c r="B82" s="405">
        <v>197</v>
      </c>
      <c r="C82" s="165" t="s">
        <v>708</v>
      </c>
      <c r="D82" s="220">
        <v>39682</v>
      </c>
      <c r="E82" s="222" t="s">
        <v>621</v>
      </c>
      <c r="F82" s="222" t="s">
        <v>432</v>
      </c>
      <c r="G82" s="99" t="s">
        <v>792</v>
      </c>
      <c r="H82" s="282">
        <v>1</v>
      </c>
      <c r="I82" s="296" t="s">
        <v>37</v>
      </c>
      <c r="J82" s="222">
        <v>2</v>
      </c>
      <c r="K82" s="471">
        <v>3.16</v>
      </c>
      <c r="L82" s="98" t="s">
        <v>31</v>
      </c>
      <c r="M82" s="167">
        <v>3072</v>
      </c>
      <c r="N82" s="43">
        <v>3</v>
      </c>
      <c r="O82" s="222">
        <v>1</v>
      </c>
      <c r="P82" s="263" t="s">
        <v>32</v>
      </c>
      <c r="Q82" s="263" t="s">
        <v>33</v>
      </c>
      <c r="R82" s="263" t="s">
        <v>34</v>
      </c>
      <c r="S82" s="263" t="s">
        <v>438</v>
      </c>
      <c r="T82" s="282" t="s">
        <v>441</v>
      </c>
      <c r="U82" s="304">
        <v>0</v>
      </c>
      <c r="V82" s="222" t="s">
        <v>475</v>
      </c>
      <c r="W82" s="222" t="s">
        <v>475</v>
      </c>
      <c r="X82" s="228" t="s">
        <v>19</v>
      </c>
      <c r="Y82" s="228" t="s">
        <v>475</v>
      </c>
      <c r="Z82" s="282" t="s">
        <v>396</v>
      </c>
      <c r="AA82" s="510" t="s">
        <v>35</v>
      </c>
      <c r="AB82" s="511">
        <v>0.68</v>
      </c>
      <c r="AC82" s="511" t="s">
        <v>441</v>
      </c>
      <c r="AD82" s="282" t="s">
        <v>441</v>
      </c>
      <c r="AE82" s="304" t="s">
        <v>441</v>
      </c>
      <c r="AF82" s="258" t="s">
        <v>441</v>
      </c>
      <c r="AG82" s="222" t="s">
        <v>438</v>
      </c>
      <c r="AH82" s="222" t="s">
        <v>441</v>
      </c>
      <c r="AI82" s="222">
        <v>1000</v>
      </c>
      <c r="AJ82" s="222">
        <v>100</v>
      </c>
      <c r="AK82" s="543">
        <v>230</v>
      </c>
      <c r="AL82" s="181">
        <v>2.43</v>
      </c>
      <c r="AM82" s="234">
        <v>4.23</v>
      </c>
      <c r="AN82" s="549">
        <v>51.3</v>
      </c>
      <c r="AO82" s="547"/>
      <c r="AP82" s="429">
        <f>(8760/1000)*(Summary!$D$10*$AN82+Summary!$D$9*$AM82+Summary!$D$8*$AL82)</f>
        <v>193.31568000000001</v>
      </c>
      <c r="AQ82" s="430">
        <f t="shared" si="5"/>
        <v>193.31568000000001</v>
      </c>
      <c r="AR82" s="440"/>
      <c r="AS82" s="66" t="str">
        <f t="shared" si="3"/>
        <v>N</v>
      </c>
      <c r="AT82" s="38">
        <f t="shared" si="4"/>
        <v>0</v>
      </c>
      <c r="AU82" s="432" t="s">
        <v>0</v>
      </c>
      <c r="AV82" s="826"/>
      <c r="AW82" s="777">
        <f>Summary!$D$19</f>
        <v>155</v>
      </c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</row>
    <row r="83" spans="1:243" s="144" customFormat="1" ht="27">
      <c r="A83" s="542">
        <v>77</v>
      </c>
      <c r="B83" s="405">
        <v>172</v>
      </c>
      <c r="C83" s="165" t="s">
        <v>708</v>
      </c>
      <c r="D83" s="95">
        <v>39689</v>
      </c>
      <c r="E83" s="83" t="s">
        <v>621</v>
      </c>
      <c r="F83" s="79" t="s">
        <v>446</v>
      </c>
      <c r="G83" s="89" t="s">
        <v>776</v>
      </c>
      <c r="H83" s="82">
        <v>1</v>
      </c>
      <c r="I83" s="80" t="s">
        <v>815</v>
      </c>
      <c r="J83" s="81">
        <v>1</v>
      </c>
      <c r="K83" s="467">
        <v>2.3</v>
      </c>
      <c r="L83" s="79" t="s">
        <v>813</v>
      </c>
      <c r="M83" s="81">
        <v>1024</v>
      </c>
      <c r="N83" s="43">
        <v>1</v>
      </c>
      <c r="O83" s="81">
        <v>1</v>
      </c>
      <c r="P83" s="97" t="s">
        <v>744</v>
      </c>
      <c r="Q83" s="97" t="s">
        <v>816</v>
      </c>
      <c r="R83" s="97"/>
      <c r="S83" s="93" t="s">
        <v>397</v>
      </c>
      <c r="T83" s="94" t="s">
        <v>441</v>
      </c>
      <c r="U83" s="78">
        <v>0</v>
      </c>
      <c r="V83" s="87" t="s">
        <v>783</v>
      </c>
      <c r="W83" s="81">
        <v>0</v>
      </c>
      <c r="X83" s="262" t="s">
        <v>599</v>
      </c>
      <c r="Y83" s="262">
        <v>32</v>
      </c>
      <c r="Z83" s="82" t="s">
        <v>396</v>
      </c>
      <c r="AA83" s="504" t="s">
        <v>791</v>
      </c>
      <c r="AB83" s="507">
        <v>0.7</v>
      </c>
      <c r="AC83" s="506" t="s">
        <v>397</v>
      </c>
      <c r="AD83" s="82" t="s">
        <v>441</v>
      </c>
      <c r="AE83" s="80" t="s">
        <v>441</v>
      </c>
      <c r="AF83" s="81" t="s">
        <v>441</v>
      </c>
      <c r="AG83" s="79" t="s">
        <v>438</v>
      </c>
      <c r="AH83" s="79" t="s">
        <v>441</v>
      </c>
      <c r="AI83" s="81" t="s">
        <v>786</v>
      </c>
      <c r="AJ83" s="81" t="s">
        <v>787</v>
      </c>
      <c r="AK83" s="82">
        <v>115</v>
      </c>
      <c r="AL83" s="80">
        <v>2.06</v>
      </c>
      <c r="AM83" s="81">
        <v>3.11</v>
      </c>
      <c r="AN83" s="207">
        <v>51.97</v>
      </c>
      <c r="AO83" s="545"/>
      <c r="AP83" s="429">
        <f>(8760/1000)*(Summary!$D$10*$AN83+Summary!$D$9*$AM83+Summary!$D$8*$AL83)</f>
        <v>193.39014</v>
      </c>
      <c r="AQ83" s="430">
        <f t="shared" si="5"/>
        <v>193.39014</v>
      </c>
      <c r="AR83" s="441"/>
      <c r="AS83" s="66" t="str">
        <f t="shared" si="3"/>
        <v>N</v>
      </c>
      <c r="AT83" s="38">
        <f t="shared" si="4"/>
        <v>0</v>
      </c>
      <c r="AU83" s="432" t="s">
        <v>0</v>
      </c>
      <c r="AV83" s="828"/>
      <c r="AW83" s="777">
        <f>Summary!$D$19</f>
        <v>155</v>
      </c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02"/>
      <c r="FF83" s="102"/>
      <c r="FG83" s="102"/>
      <c r="FH83" s="102"/>
      <c r="FI83" s="102"/>
      <c r="FJ83" s="102"/>
      <c r="FK83" s="102"/>
      <c r="FL83" s="102"/>
      <c r="FM83" s="102"/>
      <c r="FN83" s="102"/>
      <c r="FO83" s="102"/>
      <c r="FP83" s="102"/>
      <c r="FQ83" s="102"/>
      <c r="FR83" s="102"/>
      <c r="FS83" s="102"/>
      <c r="FT83" s="102"/>
      <c r="FU83" s="102"/>
      <c r="FV83" s="102"/>
      <c r="FW83" s="102"/>
      <c r="FX83" s="102"/>
      <c r="FY83" s="102"/>
      <c r="FZ83" s="102"/>
      <c r="GA83" s="102"/>
      <c r="GB83" s="102"/>
      <c r="GC83" s="102"/>
      <c r="GD83" s="102"/>
      <c r="GE83" s="102"/>
      <c r="GF83" s="102"/>
      <c r="GG83" s="102"/>
      <c r="GH83" s="102"/>
      <c r="GI83" s="102"/>
      <c r="GJ83" s="102"/>
      <c r="GK83" s="102"/>
      <c r="GL83" s="102"/>
      <c r="GM83" s="102"/>
      <c r="GN83" s="102"/>
      <c r="GO83" s="102"/>
      <c r="GP83" s="102"/>
      <c r="GQ83" s="102"/>
      <c r="GR83" s="102"/>
      <c r="GS83" s="102"/>
      <c r="GT83" s="102"/>
      <c r="GU83" s="102"/>
      <c r="GV83" s="102"/>
      <c r="GW83" s="102"/>
      <c r="GX83" s="102"/>
      <c r="GY83" s="102"/>
      <c r="GZ83" s="102"/>
      <c r="HA83" s="102"/>
      <c r="HB83" s="102"/>
      <c r="HC83" s="102"/>
      <c r="HD83" s="102"/>
      <c r="HE83" s="102"/>
      <c r="HF83" s="102"/>
      <c r="HG83" s="102"/>
      <c r="HH83" s="102"/>
      <c r="HI83" s="102"/>
      <c r="HJ83" s="102"/>
      <c r="HK83" s="102"/>
      <c r="HL83" s="102"/>
      <c r="HM83" s="102"/>
      <c r="HN83" s="102"/>
      <c r="HO83" s="102"/>
      <c r="HP83" s="102"/>
      <c r="HQ83" s="102"/>
      <c r="HR83" s="102"/>
      <c r="HS83" s="102"/>
      <c r="HT83" s="102"/>
      <c r="HU83" s="102"/>
      <c r="HV83" s="102"/>
      <c r="HW83" s="102"/>
      <c r="HX83" s="102"/>
      <c r="HY83" s="102"/>
      <c r="HZ83" s="102"/>
      <c r="IA83" s="102"/>
      <c r="IB83" s="102"/>
      <c r="IC83" s="102"/>
      <c r="ID83" s="102"/>
      <c r="IE83" s="102"/>
      <c r="IF83" s="102"/>
      <c r="IG83" s="102"/>
      <c r="IH83" s="102"/>
      <c r="II83" s="102"/>
    </row>
    <row r="84" spans="1:49" s="102" customFormat="1" ht="14.25">
      <c r="A84" s="542">
        <v>78</v>
      </c>
      <c r="B84" s="405">
        <v>330</v>
      </c>
      <c r="C84" s="298" t="s">
        <v>709</v>
      </c>
      <c r="D84" s="574">
        <v>39685</v>
      </c>
      <c r="E84" s="579" t="s">
        <v>621</v>
      </c>
      <c r="F84" s="581"/>
      <c r="G84" s="584"/>
      <c r="H84" s="590">
        <v>1</v>
      </c>
      <c r="I84" s="596" t="s">
        <v>123</v>
      </c>
      <c r="J84" s="598">
        <v>2</v>
      </c>
      <c r="K84" s="605">
        <v>3</v>
      </c>
      <c r="L84" s="598" t="s">
        <v>115</v>
      </c>
      <c r="M84" s="598">
        <v>1024</v>
      </c>
      <c r="N84" s="43">
        <v>1</v>
      </c>
      <c r="O84" s="609">
        <v>1</v>
      </c>
      <c r="P84" s="611">
        <v>160</v>
      </c>
      <c r="Q84" s="611" t="s">
        <v>673</v>
      </c>
      <c r="R84" s="611"/>
      <c r="S84" s="611"/>
      <c r="T84" s="590" t="s">
        <v>441</v>
      </c>
      <c r="U84" s="617">
        <v>0</v>
      </c>
      <c r="V84" s="609" t="s">
        <v>116</v>
      </c>
      <c r="W84" s="609"/>
      <c r="X84" s="611" t="s">
        <v>117</v>
      </c>
      <c r="Y84" s="611"/>
      <c r="Z84" s="590" t="s">
        <v>398</v>
      </c>
      <c r="AA84" s="625" t="s">
        <v>35</v>
      </c>
      <c r="AB84" s="632" t="s">
        <v>118</v>
      </c>
      <c r="AC84" s="632"/>
      <c r="AD84" s="590" t="s">
        <v>438</v>
      </c>
      <c r="AE84" s="617" t="s">
        <v>441</v>
      </c>
      <c r="AF84" s="609" t="s">
        <v>441</v>
      </c>
      <c r="AG84" s="609" t="s">
        <v>438</v>
      </c>
      <c r="AH84" s="609" t="s">
        <v>441</v>
      </c>
      <c r="AI84" s="609" t="s">
        <v>484</v>
      </c>
      <c r="AJ84" s="609" t="s">
        <v>484</v>
      </c>
      <c r="AK84" s="590">
        <v>115</v>
      </c>
      <c r="AL84" s="641">
        <v>1.78</v>
      </c>
      <c r="AM84" s="644">
        <v>2.79</v>
      </c>
      <c r="AN84" s="648">
        <v>52.58</v>
      </c>
      <c r="AO84" s="655"/>
      <c r="AP84" s="429">
        <f>(8760/1000)*(Summary!$D$10*$AN84+Summary!$D$9*$AM84+Summary!$D$8*$AL84)</f>
        <v>194.03838000000002</v>
      </c>
      <c r="AQ84" s="430">
        <f t="shared" si="5"/>
        <v>194.03838000000002</v>
      </c>
      <c r="AR84" s="431"/>
      <c r="AS84" s="66" t="str">
        <f t="shared" si="3"/>
        <v>N</v>
      </c>
      <c r="AT84" s="38">
        <f t="shared" si="4"/>
        <v>0</v>
      </c>
      <c r="AU84" s="432" t="s">
        <v>0</v>
      </c>
      <c r="AV84" s="825"/>
      <c r="AW84" s="777">
        <f>Summary!$D$19</f>
        <v>155</v>
      </c>
    </row>
    <row r="85" spans="1:243" s="118" customFormat="1" ht="14.25">
      <c r="A85" s="542">
        <v>79</v>
      </c>
      <c r="B85" s="405">
        <v>233</v>
      </c>
      <c r="C85" s="54" t="s">
        <v>705</v>
      </c>
      <c r="D85" s="169">
        <v>39393</v>
      </c>
      <c r="E85" s="85" t="s">
        <v>621</v>
      </c>
      <c r="F85" s="85" t="s">
        <v>432</v>
      </c>
      <c r="G85" s="88" t="s">
        <v>686</v>
      </c>
      <c r="H85" s="177">
        <v>1</v>
      </c>
      <c r="I85" s="90" t="s">
        <v>80</v>
      </c>
      <c r="J85" s="87">
        <v>2</v>
      </c>
      <c r="K85" s="468">
        <v>1.66</v>
      </c>
      <c r="L85" s="87" t="s">
        <v>66</v>
      </c>
      <c r="M85" s="87">
        <v>2048</v>
      </c>
      <c r="N85" s="43">
        <v>2</v>
      </c>
      <c r="O85" s="87">
        <v>1</v>
      </c>
      <c r="P85" s="91">
        <v>500</v>
      </c>
      <c r="Q85" s="91" t="s">
        <v>81</v>
      </c>
      <c r="R85" s="91" t="s">
        <v>82</v>
      </c>
      <c r="S85" s="91" t="s">
        <v>441</v>
      </c>
      <c r="T85" s="177"/>
      <c r="U85" s="90">
        <v>0</v>
      </c>
      <c r="V85" s="328" t="s">
        <v>68</v>
      </c>
      <c r="W85" s="87">
        <v>0</v>
      </c>
      <c r="X85" s="91" t="s">
        <v>83</v>
      </c>
      <c r="Y85" s="91" t="s">
        <v>77</v>
      </c>
      <c r="Z85" s="177" t="s">
        <v>396</v>
      </c>
      <c r="AA85" s="514">
        <v>117</v>
      </c>
      <c r="AB85" s="515">
        <v>0.75</v>
      </c>
      <c r="AC85" s="516" t="s">
        <v>441</v>
      </c>
      <c r="AD85" s="177" t="s">
        <v>441</v>
      </c>
      <c r="AE85" s="90" t="s">
        <v>438</v>
      </c>
      <c r="AF85" s="87" t="s">
        <v>438</v>
      </c>
      <c r="AG85" s="328" t="s">
        <v>68</v>
      </c>
      <c r="AH85" s="638" t="s">
        <v>441</v>
      </c>
      <c r="AI85" s="638">
        <v>100</v>
      </c>
      <c r="AJ85" s="87">
        <v>1000</v>
      </c>
      <c r="AK85" s="177">
        <v>100</v>
      </c>
      <c r="AL85" s="90">
        <v>2.11</v>
      </c>
      <c r="AM85" s="87">
        <v>2.64</v>
      </c>
      <c r="AN85" s="554">
        <v>52.25</v>
      </c>
      <c r="AO85" s="544"/>
      <c r="AP85" s="429">
        <f>(8760/1000)*(Summary!$D$10*$AN85+Summary!$D$9*$AM85+Summary!$D$8*$AL85)</f>
        <v>194.40630000000002</v>
      </c>
      <c r="AQ85" s="430">
        <f t="shared" si="5"/>
        <v>194.40630000000002</v>
      </c>
      <c r="AR85" s="440"/>
      <c r="AS85" s="66" t="str">
        <f t="shared" si="3"/>
        <v>N</v>
      </c>
      <c r="AT85" s="38">
        <f t="shared" si="4"/>
        <v>0</v>
      </c>
      <c r="AU85" s="432" t="s">
        <v>0</v>
      </c>
      <c r="AV85" s="826"/>
      <c r="AW85" s="777">
        <f>Summary!$D$19</f>
        <v>155</v>
      </c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</row>
    <row r="86" spans="1:243" ht="38.25">
      <c r="A86" s="542">
        <v>80</v>
      </c>
      <c r="B86" s="405">
        <v>196</v>
      </c>
      <c r="C86" s="165" t="s">
        <v>708</v>
      </c>
      <c r="D86" s="220">
        <v>39682</v>
      </c>
      <c r="E86" s="222" t="s">
        <v>621</v>
      </c>
      <c r="F86" s="222" t="s">
        <v>432</v>
      </c>
      <c r="G86" s="99" t="s">
        <v>792</v>
      </c>
      <c r="H86" s="282">
        <v>1</v>
      </c>
      <c r="I86" s="296" t="s">
        <v>37</v>
      </c>
      <c r="J86" s="222">
        <v>2</v>
      </c>
      <c r="K86" s="471">
        <v>3.16</v>
      </c>
      <c r="L86" s="98" t="s">
        <v>31</v>
      </c>
      <c r="M86" s="222">
        <v>3072</v>
      </c>
      <c r="N86" s="43">
        <v>3</v>
      </c>
      <c r="O86" s="222">
        <v>1</v>
      </c>
      <c r="P86" s="263" t="s">
        <v>32</v>
      </c>
      <c r="Q86" s="263" t="s">
        <v>33</v>
      </c>
      <c r="R86" s="263" t="s">
        <v>34</v>
      </c>
      <c r="S86" s="263" t="s">
        <v>438</v>
      </c>
      <c r="T86" s="282" t="s">
        <v>441</v>
      </c>
      <c r="U86" s="304">
        <v>0</v>
      </c>
      <c r="V86" s="222" t="s">
        <v>475</v>
      </c>
      <c r="W86" s="222" t="s">
        <v>475</v>
      </c>
      <c r="X86" s="228" t="s">
        <v>19</v>
      </c>
      <c r="Y86" s="228" t="s">
        <v>475</v>
      </c>
      <c r="Z86" s="282" t="s">
        <v>396</v>
      </c>
      <c r="AA86" s="510" t="s">
        <v>35</v>
      </c>
      <c r="AB86" s="511">
        <v>0.68</v>
      </c>
      <c r="AC86" s="511" t="s">
        <v>441</v>
      </c>
      <c r="AD86" s="282" t="s">
        <v>441</v>
      </c>
      <c r="AE86" s="304" t="s">
        <v>441</v>
      </c>
      <c r="AF86" s="258" t="s">
        <v>441</v>
      </c>
      <c r="AG86" s="222" t="s">
        <v>438</v>
      </c>
      <c r="AH86" s="222" t="s">
        <v>441</v>
      </c>
      <c r="AI86" s="222">
        <v>1000</v>
      </c>
      <c r="AJ86" s="222">
        <v>100</v>
      </c>
      <c r="AK86" s="543">
        <v>115</v>
      </c>
      <c r="AL86" s="181">
        <v>2.39</v>
      </c>
      <c r="AM86" s="234">
        <v>4.2</v>
      </c>
      <c r="AN86" s="549">
        <v>52</v>
      </c>
      <c r="AO86" s="547"/>
      <c r="AP86" s="429">
        <f>(8760/1000)*(Summary!$D$10*$AN86+Summary!$D$9*$AM86+Summary!$D$8*$AL86)</f>
        <v>195.56262</v>
      </c>
      <c r="AQ86" s="430">
        <f t="shared" si="5"/>
        <v>195.56262</v>
      </c>
      <c r="AR86" s="434"/>
      <c r="AS86" s="66" t="str">
        <f t="shared" si="3"/>
        <v>N</v>
      </c>
      <c r="AT86" s="38">
        <f t="shared" si="4"/>
        <v>0</v>
      </c>
      <c r="AU86" s="432" t="s">
        <v>0</v>
      </c>
      <c r="AV86" s="826"/>
      <c r="AW86" s="777">
        <f>Summary!$D$19</f>
        <v>155</v>
      </c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</row>
    <row r="87" spans="1:49" s="123" customFormat="1" ht="14.25">
      <c r="A87" s="542">
        <v>81</v>
      </c>
      <c r="B87" s="405">
        <v>335</v>
      </c>
      <c r="C87" s="298" t="s">
        <v>697</v>
      </c>
      <c r="D87" s="574">
        <v>39685</v>
      </c>
      <c r="E87" s="579" t="s">
        <v>621</v>
      </c>
      <c r="F87" s="581"/>
      <c r="G87" s="584"/>
      <c r="H87" s="590">
        <v>1</v>
      </c>
      <c r="I87" s="596" t="s">
        <v>114</v>
      </c>
      <c r="J87" s="598">
        <v>4</v>
      </c>
      <c r="K87" s="603">
        <v>2</v>
      </c>
      <c r="L87" s="598" t="s">
        <v>115</v>
      </c>
      <c r="M87" s="598">
        <v>4096</v>
      </c>
      <c r="N87" s="43">
        <v>4</v>
      </c>
      <c r="O87" s="609">
        <v>1</v>
      </c>
      <c r="P87" s="611">
        <v>320</v>
      </c>
      <c r="Q87" s="611" t="s">
        <v>673</v>
      </c>
      <c r="R87" s="611"/>
      <c r="S87" s="611"/>
      <c r="T87" s="590" t="s">
        <v>441</v>
      </c>
      <c r="U87" s="617">
        <v>0</v>
      </c>
      <c r="V87" s="609" t="s">
        <v>116</v>
      </c>
      <c r="W87" s="609"/>
      <c r="X87" s="611" t="s">
        <v>117</v>
      </c>
      <c r="Y87" s="611"/>
      <c r="Z87" s="590" t="s">
        <v>398</v>
      </c>
      <c r="AA87" s="625" t="s">
        <v>35</v>
      </c>
      <c r="AB87" s="632" t="s">
        <v>118</v>
      </c>
      <c r="AC87" s="632"/>
      <c r="AD87" s="590" t="s">
        <v>438</v>
      </c>
      <c r="AE87" s="617" t="s">
        <v>441</v>
      </c>
      <c r="AF87" s="609" t="s">
        <v>441</v>
      </c>
      <c r="AG87" s="609" t="s">
        <v>438</v>
      </c>
      <c r="AH87" s="609" t="s">
        <v>441</v>
      </c>
      <c r="AI87" s="609" t="s">
        <v>484</v>
      </c>
      <c r="AJ87" s="609" t="s">
        <v>484</v>
      </c>
      <c r="AK87" s="590">
        <v>115</v>
      </c>
      <c r="AL87" s="641">
        <v>1.21</v>
      </c>
      <c r="AM87" s="644">
        <v>2.99</v>
      </c>
      <c r="AN87" s="648">
        <v>58.36</v>
      </c>
      <c r="AO87" s="655"/>
      <c r="AP87" s="429">
        <f>(8760/1000)*(Summary!$D$10*$AN87+Summary!$D$9*$AM87+Summary!$D$8*$AL87)</f>
        <v>211.63284000000002</v>
      </c>
      <c r="AQ87" s="430">
        <f t="shared" si="5"/>
        <v>196.63284000000002</v>
      </c>
      <c r="AR87" s="440"/>
      <c r="AS87" s="66" t="str">
        <f t="shared" si="3"/>
        <v>Y</v>
      </c>
      <c r="AT87" s="38">
        <f t="shared" si="4"/>
        <v>15</v>
      </c>
      <c r="AU87" s="432" t="s">
        <v>0</v>
      </c>
      <c r="AV87" s="824"/>
      <c r="AW87" s="777">
        <f>Summary!$D$19</f>
        <v>155</v>
      </c>
    </row>
    <row r="88" spans="1:243" s="5" customFormat="1" ht="39.75">
      <c r="A88" s="542">
        <v>82</v>
      </c>
      <c r="B88" s="405">
        <v>177</v>
      </c>
      <c r="C88" s="165" t="s">
        <v>708</v>
      </c>
      <c r="D88" s="95">
        <v>39689</v>
      </c>
      <c r="E88" s="83" t="s">
        <v>621</v>
      </c>
      <c r="F88" s="79" t="s">
        <v>432</v>
      </c>
      <c r="G88" s="89" t="s">
        <v>776</v>
      </c>
      <c r="H88" s="82">
        <v>1</v>
      </c>
      <c r="I88" s="80" t="s">
        <v>819</v>
      </c>
      <c r="J88" s="81">
        <v>2</v>
      </c>
      <c r="K88" s="467">
        <v>3.1</v>
      </c>
      <c r="L88" s="81" t="s">
        <v>3</v>
      </c>
      <c r="M88" s="81">
        <v>4096</v>
      </c>
      <c r="N88" s="43">
        <v>4</v>
      </c>
      <c r="O88" s="81">
        <v>1</v>
      </c>
      <c r="P88" s="97" t="s">
        <v>689</v>
      </c>
      <c r="Q88" s="93" t="s">
        <v>814</v>
      </c>
      <c r="R88" s="93"/>
      <c r="S88" s="93" t="s">
        <v>397</v>
      </c>
      <c r="T88" s="94" t="s">
        <v>441</v>
      </c>
      <c r="U88" s="78">
        <v>0</v>
      </c>
      <c r="V88" s="87" t="s">
        <v>783</v>
      </c>
      <c r="W88" s="81">
        <v>0</v>
      </c>
      <c r="X88" s="262" t="s">
        <v>599</v>
      </c>
      <c r="Y88" s="262">
        <v>32</v>
      </c>
      <c r="Z88" s="82" t="s">
        <v>396</v>
      </c>
      <c r="AA88" s="504" t="s">
        <v>791</v>
      </c>
      <c r="AB88" s="500">
        <v>0.7</v>
      </c>
      <c r="AC88" s="501" t="s">
        <v>397</v>
      </c>
      <c r="AD88" s="82" t="s">
        <v>441</v>
      </c>
      <c r="AE88" s="80" t="s">
        <v>441</v>
      </c>
      <c r="AF88" s="81" t="s">
        <v>441</v>
      </c>
      <c r="AG88" s="79" t="s">
        <v>438</v>
      </c>
      <c r="AH88" s="79" t="s">
        <v>441</v>
      </c>
      <c r="AI88" s="81" t="s">
        <v>786</v>
      </c>
      <c r="AJ88" s="81" t="s">
        <v>787</v>
      </c>
      <c r="AK88" s="82">
        <v>115</v>
      </c>
      <c r="AL88" s="80">
        <v>1.7</v>
      </c>
      <c r="AM88" s="81">
        <v>3.33</v>
      </c>
      <c r="AN88" s="207">
        <v>58.05</v>
      </c>
      <c r="AO88" s="545"/>
      <c r="AP88" s="429">
        <f>(8760/1000)*(Summary!$D$10*$AN88+Summary!$D$9*$AM88+Summary!$D$8*$AL88)</f>
        <v>213.05633999999998</v>
      </c>
      <c r="AQ88" s="430">
        <f t="shared" si="5"/>
        <v>198.05633999999998</v>
      </c>
      <c r="AR88" s="441"/>
      <c r="AS88" s="66" t="str">
        <f t="shared" si="3"/>
        <v>Y</v>
      </c>
      <c r="AT88" s="38">
        <f t="shared" si="4"/>
        <v>15</v>
      </c>
      <c r="AU88" s="432" t="s">
        <v>0</v>
      </c>
      <c r="AV88" s="828"/>
      <c r="AW88" s="777">
        <f>Summary!$D$19</f>
        <v>155</v>
      </c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</row>
    <row r="89" spans="1:243" s="5" customFormat="1" ht="12.75">
      <c r="A89" s="542">
        <v>83</v>
      </c>
      <c r="B89" s="405">
        <v>344</v>
      </c>
      <c r="C89" s="298" t="s">
        <v>709</v>
      </c>
      <c r="D89" s="574">
        <v>39686</v>
      </c>
      <c r="E89" s="579" t="s">
        <v>621</v>
      </c>
      <c r="F89" s="581"/>
      <c r="G89" s="585"/>
      <c r="H89" s="590">
        <v>1</v>
      </c>
      <c r="I89" s="596" t="s">
        <v>123</v>
      </c>
      <c r="J89" s="598">
        <v>2</v>
      </c>
      <c r="K89" s="605">
        <v>2.66</v>
      </c>
      <c r="L89" s="598" t="s">
        <v>115</v>
      </c>
      <c r="M89" s="598">
        <v>2048</v>
      </c>
      <c r="N89" s="43">
        <v>2</v>
      </c>
      <c r="O89" s="609">
        <v>1</v>
      </c>
      <c r="P89" s="585">
        <v>160</v>
      </c>
      <c r="Q89" s="611" t="s">
        <v>673</v>
      </c>
      <c r="R89" s="585"/>
      <c r="S89" s="585"/>
      <c r="T89" s="590" t="s">
        <v>441</v>
      </c>
      <c r="U89" s="617">
        <v>0</v>
      </c>
      <c r="V89" s="609" t="s">
        <v>116</v>
      </c>
      <c r="W89" s="581"/>
      <c r="X89" s="611" t="s">
        <v>117</v>
      </c>
      <c r="Y89" s="585"/>
      <c r="Z89" s="590" t="s">
        <v>398</v>
      </c>
      <c r="AA89" s="625" t="s">
        <v>35</v>
      </c>
      <c r="AB89" s="632" t="s">
        <v>118</v>
      </c>
      <c r="AC89" s="635"/>
      <c r="AD89" s="590" t="s">
        <v>438</v>
      </c>
      <c r="AE89" s="617" t="s">
        <v>441</v>
      </c>
      <c r="AF89" s="609" t="s">
        <v>441</v>
      </c>
      <c r="AG89" s="609" t="s">
        <v>438</v>
      </c>
      <c r="AH89" s="609" t="s">
        <v>441</v>
      </c>
      <c r="AI89" s="609" t="s">
        <v>484</v>
      </c>
      <c r="AJ89" s="609" t="s">
        <v>484</v>
      </c>
      <c r="AK89" s="590">
        <v>115</v>
      </c>
      <c r="AL89" s="641">
        <v>1.83</v>
      </c>
      <c r="AM89" s="644">
        <v>2.68</v>
      </c>
      <c r="AN89" s="648">
        <v>54.38</v>
      </c>
      <c r="AO89" s="656"/>
      <c r="AP89" s="429">
        <f>(8760/1000)*(Summary!$D$10*$AN89+Summary!$D$9*$AM89+Summary!$D$8*$AL89)</f>
        <v>200.53830000000002</v>
      </c>
      <c r="AQ89" s="430">
        <f t="shared" si="5"/>
        <v>200.53830000000002</v>
      </c>
      <c r="AR89" s="442"/>
      <c r="AS89" s="66" t="str">
        <f t="shared" si="3"/>
        <v>N</v>
      </c>
      <c r="AT89" s="38">
        <f t="shared" si="4"/>
        <v>0</v>
      </c>
      <c r="AU89" s="432" t="s">
        <v>0</v>
      </c>
      <c r="AV89" s="828"/>
      <c r="AW89" s="777">
        <f>Summary!$D$19</f>
        <v>155</v>
      </c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</row>
    <row r="90" spans="1:243" s="4" customFormat="1" ht="14.25">
      <c r="A90" s="542">
        <v>84</v>
      </c>
      <c r="B90" s="405">
        <v>331</v>
      </c>
      <c r="C90" s="298" t="s">
        <v>709</v>
      </c>
      <c r="D90" s="574">
        <v>39685</v>
      </c>
      <c r="E90" s="579" t="s">
        <v>621</v>
      </c>
      <c r="F90" s="581"/>
      <c r="G90" s="584"/>
      <c r="H90" s="590">
        <v>1</v>
      </c>
      <c r="I90" s="596" t="s">
        <v>124</v>
      </c>
      <c r="J90" s="598">
        <v>4</v>
      </c>
      <c r="K90" s="603">
        <v>2.83</v>
      </c>
      <c r="L90" s="598" t="s">
        <v>115</v>
      </c>
      <c r="M90" s="598">
        <v>1024</v>
      </c>
      <c r="N90" s="43">
        <v>1</v>
      </c>
      <c r="O90" s="609">
        <v>1</v>
      </c>
      <c r="P90" s="611">
        <v>160</v>
      </c>
      <c r="Q90" s="611" t="s">
        <v>673</v>
      </c>
      <c r="R90" s="611"/>
      <c r="S90" s="611"/>
      <c r="T90" s="590" t="s">
        <v>441</v>
      </c>
      <c r="U90" s="617">
        <v>0</v>
      </c>
      <c r="V90" s="609" t="s">
        <v>116</v>
      </c>
      <c r="W90" s="609"/>
      <c r="X90" s="611" t="s">
        <v>117</v>
      </c>
      <c r="Y90" s="611"/>
      <c r="Z90" s="590" t="s">
        <v>398</v>
      </c>
      <c r="AA90" s="625" t="s">
        <v>35</v>
      </c>
      <c r="AB90" s="632" t="s">
        <v>118</v>
      </c>
      <c r="AC90" s="632"/>
      <c r="AD90" s="590" t="s">
        <v>438</v>
      </c>
      <c r="AE90" s="617" t="s">
        <v>441</v>
      </c>
      <c r="AF90" s="609" t="s">
        <v>441</v>
      </c>
      <c r="AG90" s="609" t="s">
        <v>438</v>
      </c>
      <c r="AH90" s="609" t="s">
        <v>441</v>
      </c>
      <c r="AI90" s="609" t="s">
        <v>484</v>
      </c>
      <c r="AJ90" s="609" t="s">
        <v>484</v>
      </c>
      <c r="AK90" s="590">
        <v>115</v>
      </c>
      <c r="AL90" s="641">
        <v>1.78</v>
      </c>
      <c r="AM90" s="644">
        <v>2.83</v>
      </c>
      <c r="AN90" s="648">
        <v>54.68</v>
      </c>
      <c r="AO90" s="655"/>
      <c r="AP90" s="429">
        <f>(8760/1000)*(Summary!$D$10*$AN90+Summary!$D$9*$AM90+Summary!$D$8*$AL90)</f>
        <v>201.4143</v>
      </c>
      <c r="AQ90" s="430">
        <f t="shared" si="5"/>
        <v>201.4143</v>
      </c>
      <c r="AR90" s="431"/>
      <c r="AS90" s="66" t="str">
        <f t="shared" si="3"/>
        <v>N</v>
      </c>
      <c r="AT90" s="38">
        <f t="shared" si="4"/>
        <v>0</v>
      </c>
      <c r="AU90" s="432" t="s">
        <v>0</v>
      </c>
      <c r="AV90" s="825"/>
      <c r="AW90" s="777">
        <f>Summary!$D$19</f>
        <v>155</v>
      </c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02"/>
      <c r="FB90" s="102"/>
      <c r="FC90" s="102"/>
      <c r="FD90" s="102"/>
      <c r="FE90" s="102"/>
      <c r="FF90" s="102"/>
      <c r="FG90" s="102"/>
      <c r="FH90" s="102"/>
      <c r="FI90" s="102"/>
      <c r="FJ90" s="102"/>
      <c r="FK90" s="102"/>
      <c r="FL90" s="102"/>
      <c r="FM90" s="102"/>
      <c r="FN90" s="102"/>
      <c r="FO90" s="102"/>
      <c r="FP90" s="102"/>
      <c r="FQ90" s="102"/>
      <c r="FR90" s="102"/>
      <c r="FS90" s="102"/>
      <c r="FT90" s="102"/>
      <c r="FU90" s="102"/>
      <c r="FV90" s="102"/>
      <c r="FW90" s="102"/>
      <c r="FX90" s="102"/>
      <c r="FY90" s="102"/>
      <c r="FZ90" s="102"/>
      <c r="GA90" s="102"/>
      <c r="GB90" s="102"/>
      <c r="GC90" s="102"/>
      <c r="GD90" s="102"/>
      <c r="GE90" s="102"/>
      <c r="GF90" s="102"/>
      <c r="GG90" s="102"/>
      <c r="GH90" s="102"/>
      <c r="GI90" s="102"/>
      <c r="GJ90" s="102"/>
      <c r="GK90" s="102"/>
      <c r="GL90" s="102"/>
      <c r="GM90" s="102"/>
      <c r="GN90" s="102"/>
      <c r="GO90" s="102"/>
      <c r="GP90" s="102"/>
      <c r="GQ90" s="102"/>
      <c r="GR90" s="102"/>
      <c r="GS90" s="102"/>
      <c r="GT90" s="102"/>
      <c r="GU90" s="102"/>
      <c r="GV90" s="102"/>
      <c r="GW90" s="102"/>
      <c r="GX90" s="102"/>
      <c r="GY90" s="102"/>
      <c r="GZ90" s="102"/>
      <c r="HA90" s="102"/>
      <c r="HB90" s="102"/>
      <c r="HC90" s="102"/>
      <c r="HD90" s="102"/>
      <c r="HE90" s="102"/>
      <c r="HF90" s="102"/>
      <c r="HG90" s="102"/>
      <c r="HH90" s="102"/>
      <c r="HI90" s="102"/>
      <c r="HJ90" s="102"/>
      <c r="HK90" s="102"/>
      <c r="HL90" s="102"/>
      <c r="HM90" s="102"/>
      <c r="HN90" s="102"/>
      <c r="HO90" s="102"/>
      <c r="HP90" s="102"/>
      <c r="HQ90" s="102"/>
      <c r="HR90" s="102"/>
      <c r="HS90" s="102"/>
      <c r="HT90" s="102"/>
      <c r="HU90" s="102"/>
      <c r="HV90" s="102"/>
      <c r="HW90" s="102"/>
      <c r="HX90" s="102"/>
      <c r="HY90" s="102"/>
      <c r="HZ90" s="102"/>
      <c r="IA90" s="102"/>
      <c r="IB90" s="102"/>
      <c r="IC90" s="102"/>
      <c r="ID90" s="102"/>
      <c r="IE90" s="102"/>
      <c r="IF90" s="102"/>
      <c r="IG90" s="102"/>
      <c r="IH90" s="102"/>
      <c r="II90" s="102"/>
    </row>
    <row r="91" spans="1:243" s="100" customFormat="1" ht="14.25">
      <c r="A91" s="542">
        <v>85</v>
      </c>
      <c r="B91" s="405">
        <v>198</v>
      </c>
      <c r="C91" s="165" t="s">
        <v>708</v>
      </c>
      <c r="D91" s="103">
        <v>39692</v>
      </c>
      <c r="E91" s="98" t="s">
        <v>621</v>
      </c>
      <c r="F91" s="98" t="s">
        <v>432</v>
      </c>
      <c r="G91" s="99" t="s">
        <v>22</v>
      </c>
      <c r="H91" s="197">
        <v>1</v>
      </c>
      <c r="I91" s="295" t="s">
        <v>38</v>
      </c>
      <c r="J91" s="98">
        <v>2</v>
      </c>
      <c r="K91" s="470">
        <v>2.4</v>
      </c>
      <c r="L91" s="98" t="s">
        <v>31</v>
      </c>
      <c r="M91" s="222">
        <v>3072</v>
      </c>
      <c r="N91" s="43">
        <v>3</v>
      </c>
      <c r="O91" s="98">
        <v>1</v>
      </c>
      <c r="P91" s="263">
        <v>320</v>
      </c>
      <c r="Q91" s="263" t="s">
        <v>33</v>
      </c>
      <c r="R91" s="263" t="s">
        <v>397</v>
      </c>
      <c r="S91" s="263" t="s">
        <v>397</v>
      </c>
      <c r="T91" s="197" t="s">
        <v>438</v>
      </c>
      <c r="U91" s="181">
        <v>0</v>
      </c>
      <c r="V91" s="98" t="s">
        <v>475</v>
      </c>
      <c r="W91" s="98">
        <v>128</v>
      </c>
      <c r="X91" s="263" t="s">
        <v>19</v>
      </c>
      <c r="Y91" s="228" t="s">
        <v>475</v>
      </c>
      <c r="Z91" s="197" t="s">
        <v>20</v>
      </c>
      <c r="AA91" s="508" t="s">
        <v>35</v>
      </c>
      <c r="AB91" s="509">
        <v>0.65</v>
      </c>
      <c r="AC91" s="509" t="s">
        <v>438</v>
      </c>
      <c r="AD91" s="197" t="s">
        <v>441</v>
      </c>
      <c r="AE91" s="181" t="s">
        <v>441</v>
      </c>
      <c r="AF91" s="98" t="s">
        <v>438</v>
      </c>
      <c r="AG91" s="98" t="s">
        <v>438</v>
      </c>
      <c r="AH91" s="98" t="s">
        <v>441</v>
      </c>
      <c r="AI91" s="98">
        <v>1000</v>
      </c>
      <c r="AJ91" s="98">
        <v>100</v>
      </c>
      <c r="AK91" s="197">
        <v>115</v>
      </c>
      <c r="AL91" s="181">
        <v>2.48</v>
      </c>
      <c r="AM91" s="98">
        <v>4.26</v>
      </c>
      <c r="AN91" s="209">
        <v>53.83</v>
      </c>
      <c r="AO91" s="547"/>
      <c r="AP91" s="429">
        <f>(8760/1000)*(Summary!$D$10*$AN91+Summary!$D$9*$AM91+Summary!$D$8*$AL91)</f>
        <v>202.43484</v>
      </c>
      <c r="AQ91" s="430">
        <f t="shared" si="5"/>
        <v>202.43484</v>
      </c>
      <c r="AR91" s="431"/>
      <c r="AS91" s="66" t="str">
        <f t="shared" si="3"/>
        <v>N</v>
      </c>
      <c r="AT91" s="38">
        <f t="shared" si="4"/>
        <v>0</v>
      </c>
      <c r="AU91" s="432" t="s">
        <v>0</v>
      </c>
      <c r="AV91" s="830"/>
      <c r="AW91" s="777">
        <f>Summary!$D$19</f>
        <v>155</v>
      </c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</row>
    <row r="92" spans="1:243" s="100" customFormat="1" ht="14.25">
      <c r="A92" s="542">
        <v>86</v>
      </c>
      <c r="B92" s="405">
        <v>332</v>
      </c>
      <c r="C92" s="298" t="s">
        <v>709</v>
      </c>
      <c r="D92" s="574">
        <v>39685</v>
      </c>
      <c r="E92" s="579" t="s">
        <v>621</v>
      </c>
      <c r="F92" s="581"/>
      <c r="G92" s="584"/>
      <c r="H92" s="590">
        <v>1</v>
      </c>
      <c r="I92" s="596" t="s">
        <v>124</v>
      </c>
      <c r="J92" s="598">
        <v>4</v>
      </c>
      <c r="K92" s="603">
        <v>2.83</v>
      </c>
      <c r="L92" s="598" t="s">
        <v>115</v>
      </c>
      <c r="M92" s="598">
        <v>2048</v>
      </c>
      <c r="N92" s="43">
        <v>2</v>
      </c>
      <c r="O92" s="609">
        <v>1</v>
      </c>
      <c r="P92" s="611">
        <v>160</v>
      </c>
      <c r="Q92" s="611" t="s">
        <v>673</v>
      </c>
      <c r="R92" s="611"/>
      <c r="S92" s="611"/>
      <c r="T92" s="590" t="s">
        <v>441</v>
      </c>
      <c r="U92" s="617">
        <v>0</v>
      </c>
      <c r="V92" s="609" t="s">
        <v>116</v>
      </c>
      <c r="W92" s="609"/>
      <c r="X92" s="611" t="s">
        <v>117</v>
      </c>
      <c r="Y92" s="611"/>
      <c r="Z92" s="590" t="s">
        <v>398</v>
      </c>
      <c r="AA92" s="625" t="s">
        <v>35</v>
      </c>
      <c r="AB92" s="632" t="s">
        <v>118</v>
      </c>
      <c r="AC92" s="632"/>
      <c r="AD92" s="590" t="s">
        <v>438</v>
      </c>
      <c r="AE92" s="617" t="s">
        <v>441</v>
      </c>
      <c r="AF92" s="609" t="s">
        <v>441</v>
      </c>
      <c r="AG92" s="609" t="s">
        <v>438</v>
      </c>
      <c r="AH92" s="609" t="s">
        <v>441</v>
      </c>
      <c r="AI92" s="609" t="s">
        <v>484</v>
      </c>
      <c r="AJ92" s="609" t="s">
        <v>484</v>
      </c>
      <c r="AK92" s="590">
        <v>115</v>
      </c>
      <c r="AL92" s="641">
        <v>1.69</v>
      </c>
      <c r="AM92" s="644">
        <v>2.79</v>
      </c>
      <c r="AN92" s="648">
        <v>55.12</v>
      </c>
      <c r="AO92" s="655"/>
      <c r="AP92" s="429">
        <f>(8760/1000)*(Summary!$D$10*$AN92+Summary!$D$9*$AM92+Summary!$D$8*$AL92)</f>
        <v>202.50492000000003</v>
      </c>
      <c r="AQ92" s="430">
        <f t="shared" si="5"/>
        <v>202.50492000000003</v>
      </c>
      <c r="AR92" s="442"/>
      <c r="AS92" s="66" t="str">
        <f t="shared" si="3"/>
        <v>N</v>
      </c>
      <c r="AT92" s="38">
        <f t="shared" si="4"/>
        <v>0</v>
      </c>
      <c r="AU92" s="432" t="s">
        <v>0</v>
      </c>
      <c r="AV92" s="828"/>
      <c r="AW92" s="777">
        <f>Summary!$D$19</f>
        <v>155</v>
      </c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23"/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  <c r="ES92" s="123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123"/>
      <c r="FI92" s="123"/>
      <c r="FJ92" s="123"/>
      <c r="FK92" s="123"/>
      <c r="FL92" s="123"/>
      <c r="FM92" s="123"/>
      <c r="FN92" s="123"/>
      <c r="FO92" s="123"/>
      <c r="FP92" s="123"/>
      <c r="FQ92" s="123"/>
      <c r="FR92" s="123"/>
      <c r="FS92" s="123"/>
      <c r="FT92" s="123"/>
      <c r="FU92" s="123"/>
      <c r="FV92" s="123"/>
      <c r="FW92" s="123"/>
      <c r="FX92" s="123"/>
      <c r="FY92" s="123"/>
      <c r="FZ92" s="123"/>
      <c r="GA92" s="123"/>
      <c r="GB92" s="123"/>
      <c r="GC92" s="123"/>
      <c r="GD92" s="123"/>
      <c r="GE92" s="123"/>
      <c r="GF92" s="123"/>
      <c r="GG92" s="123"/>
      <c r="GH92" s="123"/>
      <c r="GI92" s="123"/>
      <c r="GJ92" s="123"/>
      <c r="GK92" s="123"/>
      <c r="GL92" s="123"/>
      <c r="GM92" s="123"/>
      <c r="GN92" s="123"/>
      <c r="GO92" s="123"/>
      <c r="GP92" s="123"/>
      <c r="GQ92" s="123"/>
      <c r="GR92" s="123"/>
      <c r="GS92" s="123"/>
      <c r="GT92" s="123"/>
      <c r="GU92" s="123"/>
      <c r="GV92" s="123"/>
      <c r="GW92" s="123"/>
      <c r="GX92" s="123"/>
      <c r="GY92" s="123"/>
      <c r="GZ92" s="123"/>
      <c r="HA92" s="123"/>
      <c r="HB92" s="123"/>
      <c r="HC92" s="123"/>
      <c r="HD92" s="123"/>
      <c r="HE92" s="123"/>
      <c r="HF92" s="123"/>
      <c r="HG92" s="123"/>
      <c r="HH92" s="123"/>
      <c r="HI92" s="123"/>
      <c r="HJ92" s="123"/>
      <c r="HK92" s="123"/>
      <c r="HL92" s="123"/>
      <c r="HM92" s="123"/>
      <c r="HN92" s="123"/>
      <c r="HO92" s="123"/>
      <c r="HP92" s="123"/>
      <c r="HQ92" s="123"/>
      <c r="HR92" s="123"/>
      <c r="HS92" s="123"/>
      <c r="HT92" s="123"/>
      <c r="HU92" s="123"/>
      <c r="HV92" s="123"/>
      <c r="HW92" s="123"/>
      <c r="HX92" s="123"/>
      <c r="HY92" s="123"/>
      <c r="HZ92" s="123"/>
      <c r="IA92" s="123"/>
      <c r="IB92" s="123"/>
      <c r="IC92" s="123"/>
      <c r="ID92" s="123"/>
      <c r="IE92" s="123"/>
      <c r="IF92" s="123"/>
      <c r="IG92" s="123"/>
      <c r="IH92" s="123"/>
      <c r="II92" s="123"/>
    </row>
    <row r="93" spans="1:243" s="5" customFormat="1" ht="20.25">
      <c r="A93" s="542">
        <v>87</v>
      </c>
      <c r="B93" s="405">
        <v>155</v>
      </c>
      <c r="C93" s="165" t="s">
        <v>708</v>
      </c>
      <c r="D93" s="95">
        <v>39693</v>
      </c>
      <c r="E93" s="79" t="s">
        <v>621</v>
      </c>
      <c r="F93" s="85" t="s">
        <v>446</v>
      </c>
      <c r="G93" s="89" t="s">
        <v>776</v>
      </c>
      <c r="H93" s="82">
        <v>1</v>
      </c>
      <c r="I93" s="80" t="s">
        <v>779</v>
      </c>
      <c r="J93" s="81">
        <v>1</v>
      </c>
      <c r="K93" s="467">
        <v>2</v>
      </c>
      <c r="L93" s="81" t="s">
        <v>780</v>
      </c>
      <c r="M93" s="81">
        <v>1024</v>
      </c>
      <c r="N93" s="43">
        <v>1</v>
      </c>
      <c r="O93" s="81">
        <v>1</v>
      </c>
      <c r="P93" s="97" t="s">
        <v>744</v>
      </c>
      <c r="Q93" s="97" t="s">
        <v>790</v>
      </c>
      <c r="R93" s="97"/>
      <c r="S93" s="97" t="s">
        <v>782</v>
      </c>
      <c r="T93" s="82" t="s">
        <v>438</v>
      </c>
      <c r="U93" s="80">
        <v>0</v>
      </c>
      <c r="V93" s="87" t="s">
        <v>783</v>
      </c>
      <c r="W93" s="81">
        <v>0</v>
      </c>
      <c r="X93" s="262" t="s">
        <v>599</v>
      </c>
      <c r="Y93" s="97">
        <v>32</v>
      </c>
      <c r="Z93" s="82" t="s">
        <v>396</v>
      </c>
      <c r="AA93" s="499" t="s">
        <v>791</v>
      </c>
      <c r="AB93" s="500">
        <v>0.7</v>
      </c>
      <c r="AC93" s="501" t="s">
        <v>395</v>
      </c>
      <c r="AD93" s="82" t="s">
        <v>441</v>
      </c>
      <c r="AE93" s="80" t="s">
        <v>441</v>
      </c>
      <c r="AF93" s="81" t="s">
        <v>441</v>
      </c>
      <c r="AG93" s="79" t="s">
        <v>438</v>
      </c>
      <c r="AH93" s="81" t="s">
        <v>441</v>
      </c>
      <c r="AI93" s="81" t="s">
        <v>786</v>
      </c>
      <c r="AJ93" s="81" t="s">
        <v>787</v>
      </c>
      <c r="AK93" s="82">
        <v>115</v>
      </c>
      <c r="AL93" s="80">
        <v>1.61</v>
      </c>
      <c r="AM93" s="81">
        <v>2.35</v>
      </c>
      <c r="AN93" s="207">
        <v>55.44</v>
      </c>
      <c r="AO93" s="545"/>
      <c r="AP93" s="429">
        <f>(8760/1000)*(Summary!$D$10*$AN93+Summary!$D$9*$AM93+Summary!$D$8*$AL93)</f>
        <v>203.04804000000001</v>
      </c>
      <c r="AQ93" s="430">
        <f t="shared" si="5"/>
        <v>203.04804000000001</v>
      </c>
      <c r="AR93" s="441"/>
      <c r="AS93" s="66" t="str">
        <f t="shared" si="3"/>
        <v>N</v>
      </c>
      <c r="AT93" s="38">
        <f t="shared" si="4"/>
        <v>0</v>
      </c>
      <c r="AU93" s="432" t="s">
        <v>0</v>
      </c>
      <c r="AV93" s="828"/>
      <c r="AW93" s="777">
        <f>Summary!$D$19</f>
        <v>155</v>
      </c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23"/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23"/>
      <c r="ES93" s="123"/>
      <c r="ET93" s="123"/>
      <c r="EU93" s="123"/>
      <c r="EV93" s="123"/>
      <c r="EW93" s="123"/>
      <c r="EX93" s="123"/>
      <c r="EY93" s="123"/>
      <c r="EZ93" s="123"/>
      <c r="FA93" s="123"/>
      <c r="FB93" s="123"/>
      <c r="FC93" s="123"/>
      <c r="FD93" s="123"/>
      <c r="FE93" s="123"/>
      <c r="FF93" s="123"/>
      <c r="FG93" s="123"/>
      <c r="FH93" s="123"/>
      <c r="FI93" s="123"/>
      <c r="FJ93" s="123"/>
      <c r="FK93" s="123"/>
      <c r="FL93" s="123"/>
      <c r="FM93" s="123"/>
      <c r="FN93" s="123"/>
      <c r="FO93" s="123"/>
      <c r="FP93" s="123"/>
      <c r="FQ93" s="123"/>
      <c r="FR93" s="123"/>
      <c r="FS93" s="123"/>
      <c r="FT93" s="123"/>
      <c r="FU93" s="123"/>
      <c r="FV93" s="123"/>
      <c r="FW93" s="123"/>
      <c r="FX93" s="123"/>
      <c r="FY93" s="123"/>
      <c r="FZ93" s="123"/>
      <c r="GA93" s="123"/>
      <c r="GB93" s="123"/>
      <c r="GC93" s="123"/>
      <c r="GD93" s="123"/>
      <c r="GE93" s="123"/>
      <c r="GF93" s="123"/>
      <c r="GG93" s="123"/>
      <c r="GH93" s="123"/>
      <c r="GI93" s="123"/>
      <c r="GJ93" s="123"/>
      <c r="GK93" s="123"/>
      <c r="GL93" s="123"/>
      <c r="GM93" s="123"/>
      <c r="GN93" s="123"/>
      <c r="GO93" s="123"/>
      <c r="GP93" s="123"/>
      <c r="GQ93" s="123"/>
      <c r="GR93" s="123"/>
      <c r="GS93" s="123"/>
      <c r="GT93" s="123"/>
      <c r="GU93" s="123"/>
      <c r="GV93" s="123"/>
      <c r="GW93" s="123"/>
      <c r="GX93" s="123"/>
      <c r="GY93" s="123"/>
      <c r="GZ93" s="123"/>
      <c r="HA93" s="123"/>
      <c r="HB93" s="123"/>
      <c r="HC93" s="123"/>
      <c r="HD93" s="123"/>
      <c r="HE93" s="123"/>
      <c r="HF93" s="123"/>
      <c r="HG93" s="123"/>
      <c r="HH93" s="123"/>
      <c r="HI93" s="123"/>
      <c r="HJ93" s="123"/>
      <c r="HK93" s="123"/>
      <c r="HL93" s="123"/>
      <c r="HM93" s="123"/>
      <c r="HN93" s="123"/>
      <c r="HO93" s="123"/>
      <c r="HP93" s="123"/>
      <c r="HQ93" s="123"/>
      <c r="HR93" s="123"/>
      <c r="HS93" s="123"/>
      <c r="HT93" s="123"/>
      <c r="HU93" s="123"/>
      <c r="HV93" s="123"/>
      <c r="HW93" s="123"/>
      <c r="HX93" s="123"/>
      <c r="HY93" s="123"/>
      <c r="HZ93" s="123"/>
      <c r="IA93" s="123"/>
      <c r="IB93" s="123"/>
      <c r="IC93" s="123"/>
      <c r="ID93" s="123"/>
      <c r="IE93" s="123"/>
      <c r="IF93" s="123"/>
      <c r="IG93" s="123"/>
      <c r="IH93" s="123"/>
      <c r="II93" s="123"/>
    </row>
    <row r="94" spans="1:49" s="123" customFormat="1" ht="14.25">
      <c r="A94" s="542">
        <v>88</v>
      </c>
      <c r="B94" s="405">
        <v>325</v>
      </c>
      <c r="C94" s="298" t="s">
        <v>697</v>
      </c>
      <c r="D94" s="574">
        <v>39685</v>
      </c>
      <c r="E94" s="579" t="s">
        <v>621</v>
      </c>
      <c r="F94" s="581"/>
      <c r="G94" s="584"/>
      <c r="H94" s="590">
        <v>1</v>
      </c>
      <c r="I94" s="596" t="s">
        <v>114</v>
      </c>
      <c r="J94" s="598">
        <v>4</v>
      </c>
      <c r="K94" s="603">
        <v>2</v>
      </c>
      <c r="L94" s="598" t="s">
        <v>115</v>
      </c>
      <c r="M94" s="598">
        <v>1024</v>
      </c>
      <c r="N94" s="43">
        <v>1</v>
      </c>
      <c r="O94" s="609">
        <v>1</v>
      </c>
      <c r="P94" s="611">
        <v>320</v>
      </c>
      <c r="Q94" s="611" t="s">
        <v>673</v>
      </c>
      <c r="R94" s="611"/>
      <c r="S94" s="611"/>
      <c r="T94" s="590" t="s">
        <v>441</v>
      </c>
      <c r="U94" s="617">
        <v>0</v>
      </c>
      <c r="V94" s="609" t="s">
        <v>116</v>
      </c>
      <c r="W94" s="609"/>
      <c r="X94" s="611" t="s">
        <v>117</v>
      </c>
      <c r="Y94" s="611"/>
      <c r="Z94" s="590" t="s">
        <v>398</v>
      </c>
      <c r="AA94" s="625" t="s">
        <v>35</v>
      </c>
      <c r="AB94" s="632" t="s">
        <v>118</v>
      </c>
      <c r="AC94" s="632"/>
      <c r="AD94" s="590" t="s">
        <v>438</v>
      </c>
      <c r="AE94" s="617" t="s">
        <v>441</v>
      </c>
      <c r="AF94" s="609" t="s">
        <v>441</v>
      </c>
      <c r="AG94" s="609" t="s">
        <v>438</v>
      </c>
      <c r="AH94" s="609" t="s">
        <v>441</v>
      </c>
      <c r="AI94" s="609" t="s">
        <v>484</v>
      </c>
      <c r="AJ94" s="609" t="s">
        <v>484</v>
      </c>
      <c r="AK94" s="590">
        <v>115</v>
      </c>
      <c r="AL94" s="641">
        <v>1.21</v>
      </c>
      <c r="AM94" s="644">
        <v>2.79</v>
      </c>
      <c r="AN94" s="648">
        <v>56.04</v>
      </c>
      <c r="AO94" s="655"/>
      <c r="AP94" s="429">
        <f>(8760/1000)*(Summary!$D$10*$AN94+Summary!$D$9*$AM94+Summary!$D$8*$AL94)</f>
        <v>203.41596000000004</v>
      </c>
      <c r="AQ94" s="430">
        <f t="shared" si="5"/>
        <v>203.41596000000004</v>
      </c>
      <c r="AR94" s="440"/>
      <c r="AS94" s="66" t="str">
        <f t="shared" si="3"/>
        <v>N</v>
      </c>
      <c r="AT94" s="38">
        <f t="shared" si="4"/>
        <v>0</v>
      </c>
      <c r="AU94" s="432" t="s">
        <v>0</v>
      </c>
      <c r="AV94" s="824"/>
      <c r="AW94" s="777">
        <f>Summary!$D$19</f>
        <v>155</v>
      </c>
    </row>
    <row r="95" spans="1:243" s="102" customFormat="1" ht="14.25">
      <c r="A95" s="542">
        <v>89</v>
      </c>
      <c r="B95" s="405">
        <v>347</v>
      </c>
      <c r="C95" s="298" t="s">
        <v>709</v>
      </c>
      <c r="D95" s="574">
        <v>39686</v>
      </c>
      <c r="E95" s="579" t="s">
        <v>621</v>
      </c>
      <c r="F95" s="581"/>
      <c r="G95" s="585"/>
      <c r="H95" s="590">
        <v>1</v>
      </c>
      <c r="I95" s="596" t="s">
        <v>124</v>
      </c>
      <c r="J95" s="598">
        <v>4</v>
      </c>
      <c r="K95" s="603">
        <v>2.83</v>
      </c>
      <c r="L95" s="598" t="s">
        <v>128</v>
      </c>
      <c r="M95" s="598">
        <v>2048</v>
      </c>
      <c r="N95" s="43">
        <v>2</v>
      </c>
      <c r="O95" s="609">
        <v>1</v>
      </c>
      <c r="P95" s="585">
        <v>160</v>
      </c>
      <c r="Q95" s="611" t="s">
        <v>673</v>
      </c>
      <c r="R95" s="585"/>
      <c r="S95" s="585"/>
      <c r="T95" s="590" t="s">
        <v>441</v>
      </c>
      <c r="U95" s="617">
        <v>0</v>
      </c>
      <c r="V95" s="609" t="s">
        <v>116</v>
      </c>
      <c r="W95" s="581"/>
      <c r="X95" s="611" t="s">
        <v>117</v>
      </c>
      <c r="Y95" s="585"/>
      <c r="Z95" s="590" t="s">
        <v>398</v>
      </c>
      <c r="AA95" s="625" t="s">
        <v>35</v>
      </c>
      <c r="AB95" s="632" t="s">
        <v>118</v>
      </c>
      <c r="AC95" s="635"/>
      <c r="AD95" s="590" t="s">
        <v>438</v>
      </c>
      <c r="AE95" s="617" t="s">
        <v>441</v>
      </c>
      <c r="AF95" s="609" t="s">
        <v>441</v>
      </c>
      <c r="AG95" s="609" t="s">
        <v>438</v>
      </c>
      <c r="AH95" s="609" t="s">
        <v>441</v>
      </c>
      <c r="AI95" s="609" t="s">
        <v>484</v>
      </c>
      <c r="AJ95" s="609" t="s">
        <v>484</v>
      </c>
      <c r="AK95" s="590">
        <v>115</v>
      </c>
      <c r="AL95" s="641">
        <v>1.3</v>
      </c>
      <c r="AM95" s="644">
        <v>2.32</v>
      </c>
      <c r="AN95" s="648">
        <v>56.5</v>
      </c>
      <c r="AO95" s="656"/>
      <c r="AP95" s="429">
        <f>(8760/1000)*(Summary!$D$10*$AN95+Summary!$D$9*$AM95+Summary!$D$8*$AL95)</f>
        <v>205.25556</v>
      </c>
      <c r="AQ95" s="430">
        <f t="shared" si="5"/>
        <v>205.25556</v>
      </c>
      <c r="AR95" s="434"/>
      <c r="AS95" s="66" t="str">
        <f t="shared" si="3"/>
        <v>N</v>
      </c>
      <c r="AT95" s="38">
        <f t="shared" si="4"/>
        <v>0</v>
      </c>
      <c r="AU95" s="432" t="s">
        <v>0</v>
      </c>
      <c r="AV95" s="834"/>
      <c r="AW95" s="777">
        <f>Summary!$D$19</f>
        <v>155</v>
      </c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</row>
    <row r="96" spans="1:49" s="5" customFormat="1" ht="12.75">
      <c r="A96" s="542">
        <v>90</v>
      </c>
      <c r="B96" s="405">
        <v>386</v>
      </c>
      <c r="C96" s="40" t="s">
        <v>715</v>
      </c>
      <c r="D96" s="573">
        <v>39694</v>
      </c>
      <c r="E96" s="79" t="s">
        <v>621</v>
      </c>
      <c r="F96" s="580"/>
      <c r="G96" s="583"/>
      <c r="H96" s="589">
        <v>1</v>
      </c>
      <c r="I96" s="595" t="s">
        <v>165</v>
      </c>
      <c r="J96" s="597">
        <v>4</v>
      </c>
      <c r="K96" s="602">
        <v>3</v>
      </c>
      <c r="L96" s="607" t="s">
        <v>153</v>
      </c>
      <c r="M96" s="597">
        <v>2048</v>
      </c>
      <c r="N96" s="43">
        <v>2</v>
      </c>
      <c r="O96" s="597">
        <v>1</v>
      </c>
      <c r="P96" s="610" t="s">
        <v>150</v>
      </c>
      <c r="Q96" s="610">
        <v>1</v>
      </c>
      <c r="R96" s="610" t="s">
        <v>620</v>
      </c>
      <c r="S96" s="610" t="s">
        <v>397</v>
      </c>
      <c r="T96" s="589" t="s">
        <v>441</v>
      </c>
      <c r="U96" s="595">
        <v>0</v>
      </c>
      <c r="V96" s="597" t="s">
        <v>164</v>
      </c>
      <c r="W96" s="597">
        <v>256</v>
      </c>
      <c r="X96" s="610"/>
      <c r="Y96" s="610" t="s">
        <v>489</v>
      </c>
      <c r="Z96" s="621" t="s">
        <v>396</v>
      </c>
      <c r="AA96" s="624">
        <v>300</v>
      </c>
      <c r="AB96" s="631"/>
      <c r="AC96" s="631"/>
      <c r="AD96" s="589" t="s">
        <v>441</v>
      </c>
      <c r="AE96" s="595" t="s">
        <v>438</v>
      </c>
      <c r="AF96" s="597" t="s">
        <v>438</v>
      </c>
      <c r="AG96" s="597" t="s">
        <v>441</v>
      </c>
      <c r="AH96" s="597" t="s">
        <v>438</v>
      </c>
      <c r="AI96" s="597" t="s">
        <v>475</v>
      </c>
      <c r="AJ96" s="597" t="s">
        <v>475</v>
      </c>
      <c r="AK96" s="589">
        <v>120</v>
      </c>
      <c r="AL96" s="595">
        <v>1.64</v>
      </c>
      <c r="AM96" s="597">
        <v>2.55</v>
      </c>
      <c r="AN96" s="207">
        <v>56.4</v>
      </c>
      <c r="AO96" s="654"/>
      <c r="AP96" s="429">
        <f>(8760/1000)*(Summary!$D$10*$AN96+Summary!$D$9*$AM96+Summary!$D$8*$AL96)</f>
        <v>206.64402000000004</v>
      </c>
      <c r="AQ96" s="430">
        <f t="shared" si="5"/>
        <v>206.64402000000004</v>
      </c>
      <c r="AR96" s="433"/>
      <c r="AS96" s="66" t="str">
        <f t="shared" si="3"/>
        <v>N</v>
      </c>
      <c r="AT96" s="38">
        <f t="shared" si="4"/>
        <v>0</v>
      </c>
      <c r="AU96" s="432" t="s">
        <v>0</v>
      </c>
      <c r="AV96" s="828"/>
      <c r="AW96" s="777">
        <f>Summary!$D$19</f>
        <v>155</v>
      </c>
    </row>
    <row r="97" spans="1:49" s="1" customFormat="1" ht="14.25">
      <c r="A97" s="542">
        <v>91</v>
      </c>
      <c r="B97" s="405">
        <v>159</v>
      </c>
      <c r="C97" s="165" t="s">
        <v>708</v>
      </c>
      <c r="D97" s="95">
        <v>39693</v>
      </c>
      <c r="E97" s="79" t="s">
        <v>621</v>
      </c>
      <c r="F97" s="85" t="s">
        <v>432</v>
      </c>
      <c r="G97" s="89" t="s">
        <v>776</v>
      </c>
      <c r="H97" s="82">
        <v>1</v>
      </c>
      <c r="I97" s="80" t="s">
        <v>796</v>
      </c>
      <c r="J97" s="81">
        <v>1</v>
      </c>
      <c r="K97" s="467">
        <v>3.33</v>
      </c>
      <c r="L97" s="81" t="s">
        <v>795</v>
      </c>
      <c r="M97" s="81">
        <v>2048</v>
      </c>
      <c r="N97" s="43">
        <v>2</v>
      </c>
      <c r="O97" s="81">
        <v>1</v>
      </c>
      <c r="P97" s="97" t="s">
        <v>744</v>
      </c>
      <c r="Q97" s="97" t="s">
        <v>790</v>
      </c>
      <c r="R97" s="97"/>
      <c r="S97" s="97" t="s">
        <v>782</v>
      </c>
      <c r="T97" s="82" t="s">
        <v>438</v>
      </c>
      <c r="U97" s="80">
        <v>0</v>
      </c>
      <c r="V97" s="87" t="s">
        <v>783</v>
      </c>
      <c r="W97" s="81">
        <v>0</v>
      </c>
      <c r="X97" s="262" t="s">
        <v>599</v>
      </c>
      <c r="Y97" s="97">
        <v>32</v>
      </c>
      <c r="Z97" s="82" t="s">
        <v>396</v>
      </c>
      <c r="AA97" s="499" t="s">
        <v>791</v>
      </c>
      <c r="AB97" s="500">
        <v>0.7</v>
      </c>
      <c r="AC97" s="501" t="s">
        <v>395</v>
      </c>
      <c r="AD97" s="82" t="s">
        <v>441</v>
      </c>
      <c r="AE97" s="80" t="s">
        <v>441</v>
      </c>
      <c r="AF97" s="81" t="s">
        <v>441</v>
      </c>
      <c r="AG97" s="79" t="s">
        <v>438</v>
      </c>
      <c r="AH97" s="81" t="s">
        <v>441</v>
      </c>
      <c r="AI97" s="81" t="s">
        <v>786</v>
      </c>
      <c r="AJ97" s="81" t="s">
        <v>787</v>
      </c>
      <c r="AK97" s="82">
        <v>115</v>
      </c>
      <c r="AL97" s="80">
        <v>1.59</v>
      </c>
      <c r="AM97" s="81">
        <v>1.96</v>
      </c>
      <c r="AN97" s="207">
        <v>56.82</v>
      </c>
      <c r="AO97" s="544" t="s">
        <v>788</v>
      </c>
      <c r="AP97" s="429">
        <f>(8760/1000)*(Summary!$D$10*$AN97+Summary!$D$9*$AM97+Summary!$D$8*$AL97)</f>
        <v>207.61638000000002</v>
      </c>
      <c r="AQ97" s="430">
        <f t="shared" si="5"/>
        <v>207.61638000000002</v>
      </c>
      <c r="AR97" s="431"/>
      <c r="AS97" s="66" t="str">
        <f t="shared" si="3"/>
        <v>N</v>
      </c>
      <c r="AT97" s="38">
        <f t="shared" si="4"/>
        <v>0</v>
      </c>
      <c r="AU97" s="432" t="s">
        <v>0</v>
      </c>
      <c r="AV97" s="826"/>
      <c r="AW97" s="777">
        <f>Summary!$D$19</f>
        <v>155</v>
      </c>
    </row>
    <row r="98" spans="1:243" s="118" customFormat="1" ht="14.25">
      <c r="A98" s="542">
        <v>92</v>
      </c>
      <c r="B98" s="405">
        <v>334</v>
      </c>
      <c r="C98" s="298" t="s">
        <v>697</v>
      </c>
      <c r="D98" s="574">
        <v>39685</v>
      </c>
      <c r="E98" s="579" t="s">
        <v>621</v>
      </c>
      <c r="F98" s="581"/>
      <c r="G98" s="584"/>
      <c r="H98" s="590">
        <v>1</v>
      </c>
      <c r="I98" s="596" t="s">
        <v>114</v>
      </c>
      <c r="J98" s="598">
        <v>4</v>
      </c>
      <c r="K98" s="603">
        <v>2</v>
      </c>
      <c r="L98" s="598" t="s">
        <v>115</v>
      </c>
      <c r="M98" s="598">
        <v>2048</v>
      </c>
      <c r="N98" s="43">
        <v>2</v>
      </c>
      <c r="O98" s="609">
        <v>1</v>
      </c>
      <c r="P98" s="611">
        <v>320</v>
      </c>
      <c r="Q98" s="611" t="s">
        <v>673</v>
      </c>
      <c r="R98" s="611"/>
      <c r="S98" s="611"/>
      <c r="T98" s="590" t="s">
        <v>441</v>
      </c>
      <c r="U98" s="617">
        <v>0</v>
      </c>
      <c r="V98" s="609" t="s">
        <v>116</v>
      </c>
      <c r="W98" s="609"/>
      <c r="X98" s="611" t="s">
        <v>117</v>
      </c>
      <c r="Y98" s="611"/>
      <c r="Z98" s="590" t="s">
        <v>398</v>
      </c>
      <c r="AA98" s="625" t="s">
        <v>35</v>
      </c>
      <c r="AB98" s="632" t="s">
        <v>118</v>
      </c>
      <c r="AC98" s="632"/>
      <c r="AD98" s="590" t="s">
        <v>438</v>
      </c>
      <c r="AE98" s="617" t="s">
        <v>441</v>
      </c>
      <c r="AF98" s="609" t="s">
        <v>441</v>
      </c>
      <c r="AG98" s="609" t="s">
        <v>438</v>
      </c>
      <c r="AH98" s="609" t="s">
        <v>441</v>
      </c>
      <c r="AI98" s="609" t="s">
        <v>484</v>
      </c>
      <c r="AJ98" s="609" t="s">
        <v>484</v>
      </c>
      <c r="AK98" s="590">
        <v>115</v>
      </c>
      <c r="AL98" s="641">
        <v>1.2</v>
      </c>
      <c r="AM98" s="644">
        <v>2.89</v>
      </c>
      <c r="AN98" s="648">
        <v>57.53</v>
      </c>
      <c r="AO98" s="655"/>
      <c r="AP98" s="429">
        <f>(8760/1000)*(Summary!$D$10*$AN98+Summary!$D$9*$AM98+Summary!$D$8*$AL98)</f>
        <v>208.63254</v>
      </c>
      <c r="AQ98" s="430">
        <f t="shared" si="5"/>
        <v>208.63254</v>
      </c>
      <c r="AR98" s="440"/>
      <c r="AS98" s="66" t="str">
        <f t="shared" si="3"/>
        <v>N</v>
      </c>
      <c r="AT98" s="38">
        <f t="shared" si="4"/>
        <v>0</v>
      </c>
      <c r="AU98" s="432" t="s">
        <v>0</v>
      </c>
      <c r="AV98" s="826"/>
      <c r="AW98" s="777">
        <f>Summary!$D$19</f>
        <v>155</v>
      </c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</row>
    <row r="99" spans="1:243" s="1" customFormat="1" ht="14.25">
      <c r="A99" s="542">
        <v>93</v>
      </c>
      <c r="B99" s="405">
        <v>219</v>
      </c>
      <c r="C99" s="165" t="s">
        <v>708</v>
      </c>
      <c r="D99" s="103">
        <v>39688</v>
      </c>
      <c r="E99" s="98" t="s">
        <v>621</v>
      </c>
      <c r="F99" s="98" t="s">
        <v>432</v>
      </c>
      <c r="G99" s="99" t="s">
        <v>11</v>
      </c>
      <c r="H99" s="197">
        <v>1</v>
      </c>
      <c r="I99" s="295" t="s">
        <v>57</v>
      </c>
      <c r="J99" s="98">
        <v>2</v>
      </c>
      <c r="K99" s="470">
        <v>2.4</v>
      </c>
      <c r="L99" s="98" t="s">
        <v>15</v>
      </c>
      <c r="M99" s="98">
        <v>4096</v>
      </c>
      <c r="N99" s="43">
        <v>4</v>
      </c>
      <c r="O99" s="98">
        <v>1</v>
      </c>
      <c r="P99" s="263">
        <v>500</v>
      </c>
      <c r="Q99" s="263" t="s">
        <v>33</v>
      </c>
      <c r="R99" s="263" t="s">
        <v>17</v>
      </c>
      <c r="S99" s="263" t="s">
        <v>395</v>
      </c>
      <c r="T99" s="197" t="s">
        <v>438</v>
      </c>
      <c r="U99" s="181">
        <v>0</v>
      </c>
      <c r="V99" s="98" t="s">
        <v>475</v>
      </c>
      <c r="W99" s="98" t="s">
        <v>475</v>
      </c>
      <c r="X99" s="263" t="s">
        <v>19</v>
      </c>
      <c r="Y99" s="228" t="s">
        <v>475</v>
      </c>
      <c r="Z99" s="197" t="s">
        <v>20</v>
      </c>
      <c r="AA99" s="508" t="s">
        <v>21</v>
      </c>
      <c r="AB99" s="509">
        <v>0.7</v>
      </c>
      <c r="AC99" s="509" t="s">
        <v>438</v>
      </c>
      <c r="AD99" s="197" t="s">
        <v>441</v>
      </c>
      <c r="AE99" s="181" t="s">
        <v>441</v>
      </c>
      <c r="AF99" s="98" t="s">
        <v>438</v>
      </c>
      <c r="AG99" s="98" t="s">
        <v>438</v>
      </c>
      <c r="AH99" s="98" t="s">
        <v>441</v>
      </c>
      <c r="AI99" s="98">
        <v>1000</v>
      </c>
      <c r="AJ99" s="98">
        <v>100</v>
      </c>
      <c r="AK99" s="197">
        <v>230</v>
      </c>
      <c r="AL99" s="181">
        <v>1.72</v>
      </c>
      <c r="AM99" s="98">
        <v>3.86</v>
      </c>
      <c r="AN99" s="209">
        <v>61.13</v>
      </c>
      <c r="AO99" s="547"/>
      <c r="AP99" s="429">
        <f>(8760/1000)*(Summary!$D$10*$AN99+Summary!$D$9*$AM99+Summary!$D$8*$AL99)</f>
        <v>224.17716000000004</v>
      </c>
      <c r="AQ99" s="430">
        <f t="shared" si="5"/>
        <v>209.17716000000004</v>
      </c>
      <c r="AR99" s="431"/>
      <c r="AS99" s="66" t="str">
        <f t="shared" si="3"/>
        <v>Y</v>
      </c>
      <c r="AT99" s="38">
        <f t="shared" si="4"/>
        <v>15</v>
      </c>
      <c r="AU99" s="432" t="s">
        <v>0</v>
      </c>
      <c r="AV99" s="824"/>
      <c r="AW99" s="777">
        <f>Summary!$D$19</f>
        <v>155</v>
      </c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3"/>
      <c r="CX99" s="123"/>
      <c r="CY99" s="123"/>
      <c r="CZ99" s="123"/>
      <c r="DA99" s="123"/>
      <c r="DB99" s="123"/>
      <c r="DC99" s="123"/>
      <c r="DD99" s="123"/>
      <c r="DE99" s="123"/>
      <c r="DF99" s="123"/>
      <c r="DG99" s="123"/>
      <c r="DH99" s="123"/>
      <c r="DI99" s="123"/>
      <c r="DJ99" s="123"/>
      <c r="DK99" s="123"/>
      <c r="DL99" s="123"/>
      <c r="DM99" s="123"/>
      <c r="DN99" s="123"/>
      <c r="DO99" s="123"/>
      <c r="DP99" s="123"/>
      <c r="DQ99" s="123"/>
      <c r="DR99" s="123"/>
      <c r="DS99" s="123"/>
      <c r="DT99" s="123"/>
      <c r="DU99" s="123"/>
      <c r="DV99" s="123"/>
      <c r="DW99" s="123"/>
      <c r="DX99" s="123"/>
      <c r="DY99" s="123"/>
      <c r="DZ99" s="123"/>
      <c r="EA99" s="123"/>
      <c r="EB99" s="123"/>
      <c r="EC99" s="123"/>
      <c r="ED99" s="123"/>
      <c r="EE99" s="123"/>
      <c r="EF99" s="123"/>
      <c r="EG99" s="123"/>
      <c r="EH99" s="123"/>
      <c r="EI99" s="123"/>
      <c r="EJ99" s="123"/>
      <c r="EK99" s="123"/>
      <c r="EL99" s="123"/>
      <c r="EM99" s="123"/>
      <c r="EN99" s="123"/>
      <c r="EO99" s="123"/>
      <c r="EP99" s="123"/>
      <c r="EQ99" s="123"/>
      <c r="ER99" s="123"/>
      <c r="ES99" s="123"/>
      <c r="ET99" s="123"/>
      <c r="EU99" s="123"/>
      <c r="EV99" s="123"/>
      <c r="EW99" s="123"/>
      <c r="EX99" s="123"/>
      <c r="EY99" s="123"/>
      <c r="EZ99" s="123"/>
      <c r="FA99" s="123"/>
      <c r="FB99" s="123"/>
      <c r="FC99" s="123"/>
      <c r="FD99" s="123"/>
      <c r="FE99" s="123"/>
      <c r="FF99" s="123"/>
      <c r="FG99" s="123"/>
      <c r="FH99" s="123"/>
      <c r="FI99" s="123"/>
      <c r="FJ99" s="123"/>
      <c r="FK99" s="123"/>
      <c r="FL99" s="123"/>
      <c r="FM99" s="123"/>
      <c r="FN99" s="123"/>
      <c r="FO99" s="123"/>
      <c r="FP99" s="123"/>
      <c r="FQ99" s="123"/>
      <c r="FR99" s="123"/>
      <c r="FS99" s="123"/>
      <c r="FT99" s="123"/>
      <c r="FU99" s="123"/>
      <c r="FV99" s="123"/>
      <c r="FW99" s="123"/>
      <c r="FX99" s="123"/>
      <c r="FY99" s="123"/>
      <c r="FZ99" s="123"/>
      <c r="GA99" s="123"/>
      <c r="GB99" s="123"/>
      <c r="GC99" s="123"/>
      <c r="GD99" s="123"/>
      <c r="GE99" s="123"/>
      <c r="GF99" s="123"/>
      <c r="GG99" s="123"/>
      <c r="GH99" s="123"/>
      <c r="GI99" s="123"/>
      <c r="GJ99" s="123"/>
      <c r="GK99" s="123"/>
      <c r="GL99" s="123"/>
      <c r="GM99" s="123"/>
      <c r="GN99" s="123"/>
      <c r="GO99" s="123"/>
      <c r="GP99" s="123"/>
      <c r="GQ99" s="123"/>
      <c r="GR99" s="123"/>
      <c r="GS99" s="123"/>
      <c r="GT99" s="123"/>
      <c r="GU99" s="123"/>
      <c r="GV99" s="123"/>
      <c r="GW99" s="123"/>
      <c r="GX99" s="123"/>
      <c r="GY99" s="123"/>
      <c r="GZ99" s="123"/>
      <c r="HA99" s="123"/>
      <c r="HB99" s="123"/>
      <c r="HC99" s="123"/>
      <c r="HD99" s="123"/>
      <c r="HE99" s="123"/>
      <c r="HF99" s="123"/>
      <c r="HG99" s="123"/>
      <c r="HH99" s="123"/>
      <c r="HI99" s="123"/>
      <c r="HJ99" s="123"/>
      <c r="HK99" s="123"/>
      <c r="HL99" s="123"/>
      <c r="HM99" s="123"/>
      <c r="HN99" s="123"/>
      <c r="HO99" s="123"/>
      <c r="HP99" s="123"/>
      <c r="HQ99" s="123"/>
      <c r="HR99" s="123"/>
      <c r="HS99" s="123"/>
      <c r="HT99" s="123"/>
      <c r="HU99" s="123"/>
      <c r="HV99" s="123"/>
      <c r="HW99" s="123"/>
      <c r="HX99" s="123"/>
      <c r="HY99" s="123"/>
      <c r="HZ99" s="123"/>
      <c r="IA99" s="123"/>
      <c r="IB99" s="123"/>
      <c r="IC99" s="123"/>
      <c r="ID99" s="123"/>
      <c r="IE99" s="123"/>
      <c r="IF99" s="123"/>
      <c r="IG99" s="123"/>
      <c r="IH99" s="123"/>
      <c r="II99" s="123"/>
    </row>
    <row r="100" spans="1:49" s="3" customFormat="1" ht="39.75">
      <c r="A100" s="542">
        <v>94</v>
      </c>
      <c r="B100" s="405">
        <v>176</v>
      </c>
      <c r="C100" s="165" t="s">
        <v>708</v>
      </c>
      <c r="D100" s="95">
        <v>39689</v>
      </c>
      <c r="E100" s="83" t="s">
        <v>621</v>
      </c>
      <c r="F100" s="79" t="s">
        <v>432</v>
      </c>
      <c r="G100" s="89" t="s">
        <v>776</v>
      </c>
      <c r="H100" s="82">
        <v>1</v>
      </c>
      <c r="I100" s="80" t="s">
        <v>819</v>
      </c>
      <c r="J100" s="81">
        <v>2</v>
      </c>
      <c r="K100" s="467">
        <v>3.1</v>
      </c>
      <c r="L100" s="81" t="s">
        <v>818</v>
      </c>
      <c r="M100" s="81">
        <v>2048</v>
      </c>
      <c r="N100" s="43">
        <v>2</v>
      </c>
      <c r="O100" s="81">
        <v>1</v>
      </c>
      <c r="P100" s="97" t="s">
        <v>744</v>
      </c>
      <c r="Q100" s="93" t="s">
        <v>814</v>
      </c>
      <c r="R100" s="93"/>
      <c r="S100" s="93" t="s">
        <v>397</v>
      </c>
      <c r="T100" s="94" t="s">
        <v>441</v>
      </c>
      <c r="U100" s="78">
        <v>0</v>
      </c>
      <c r="V100" s="87" t="s">
        <v>783</v>
      </c>
      <c r="W100" s="81">
        <v>0</v>
      </c>
      <c r="X100" s="262" t="s">
        <v>599</v>
      </c>
      <c r="Y100" s="262">
        <v>32</v>
      </c>
      <c r="Z100" s="82" t="s">
        <v>396</v>
      </c>
      <c r="AA100" s="504" t="s">
        <v>791</v>
      </c>
      <c r="AB100" s="500">
        <v>0.7</v>
      </c>
      <c r="AC100" s="501" t="s">
        <v>397</v>
      </c>
      <c r="AD100" s="82" t="s">
        <v>441</v>
      </c>
      <c r="AE100" s="80" t="s">
        <v>441</v>
      </c>
      <c r="AF100" s="81" t="s">
        <v>441</v>
      </c>
      <c r="AG100" s="79" t="s">
        <v>438</v>
      </c>
      <c r="AH100" s="79" t="s">
        <v>441</v>
      </c>
      <c r="AI100" s="81" t="s">
        <v>786</v>
      </c>
      <c r="AJ100" s="81" t="s">
        <v>787</v>
      </c>
      <c r="AK100" s="82">
        <v>115</v>
      </c>
      <c r="AL100" s="80">
        <v>1.7</v>
      </c>
      <c r="AM100" s="81">
        <v>3.21</v>
      </c>
      <c r="AN100" s="207">
        <v>57.08</v>
      </c>
      <c r="AO100" s="546"/>
      <c r="AP100" s="429">
        <f>(8760/1000)*(Summary!$D$10*$AN100+Summary!$D$9*$AM100+Summary!$D$8*$AL100)</f>
        <v>209.6049</v>
      </c>
      <c r="AQ100" s="430">
        <f t="shared" si="5"/>
        <v>209.6049</v>
      </c>
      <c r="AR100" s="431"/>
      <c r="AS100" s="66" t="str">
        <f t="shared" si="3"/>
        <v>N</v>
      </c>
      <c r="AT100" s="38">
        <f t="shared" si="4"/>
        <v>0</v>
      </c>
      <c r="AU100" s="432" t="s">
        <v>0</v>
      </c>
      <c r="AV100" s="826"/>
      <c r="AW100" s="777">
        <f>Summary!$D$19</f>
        <v>155</v>
      </c>
    </row>
    <row r="101" spans="1:243" s="5" customFormat="1" ht="14.25">
      <c r="A101" s="542">
        <v>95</v>
      </c>
      <c r="B101" s="405">
        <v>218</v>
      </c>
      <c r="C101" s="165" t="s">
        <v>708</v>
      </c>
      <c r="D101" s="103">
        <v>39688</v>
      </c>
      <c r="E101" s="98" t="s">
        <v>621</v>
      </c>
      <c r="F101" s="98" t="s">
        <v>432</v>
      </c>
      <c r="G101" s="99" t="s">
        <v>11</v>
      </c>
      <c r="H101" s="197">
        <v>1</v>
      </c>
      <c r="I101" s="295" t="s">
        <v>57</v>
      </c>
      <c r="J101" s="98">
        <v>2</v>
      </c>
      <c r="K101" s="470">
        <v>2.4</v>
      </c>
      <c r="L101" s="98" t="s">
        <v>15</v>
      </c>
      <c r="M101" s="166">
        <v>4096</v>
      </c>
      <c r="N101" s="43">
        <v>4</v>
      </c>
      <c r="O101" s="98">
        <v>1</v>
      </c>
      <c r="P101" s="263">
        <v>500</v>
      </c>
      <c r="Q101" s="263" t="s">
        <v>33</v>
      </c>
      <c r="R101" s="263" t="s">
        <v>17</v>
      </c>
      <c r="S101" s="263" t="s">
        <v>395</v>
      </c>
      <c r="T101" s="197" t="s">
        <v>438</v>
      </c>
      <c r="U101" s="181">
        <v>0</v>
      </c>
      <c r="V101" s="98" t="s">
        <v>475</v>
      </c>
      <c r="W101" s="98" t="s">
        <v>475</v>
      </c>
      <c r="X101" s="263" t="s">
        <v>19</v>
      </c>
      <c r="Y101" s="228" t="s">
        <v>475</v>
      </c>
      <c r="Z101" s="197" t="s">
        <v>20</v>
      </c>
      <c r="AA101" s="508" t="s">
        <v>21</v>
      </c>
      <c r="AB101" s="509">
        <v>0.7</v>
      </c>
      <c r="AC101" s="509" t="s">
        <v>438</v>
      </c>
      <c r="AD101" s="197" t="s">
        <v>441</v>
      </c>
      <c r="AE101" s="181" t="s">
        <v>441</v>
      </c>
      <c r="AF101" s="98" t="s">
        <v>438</v>
      </c>
      <c r="AG101" s="98" t="s">
        <v>438</v>
      </c>
      <c r="AH101" s="98" t="s">
        <v>441</v>
      </c>
      <c r="AI101" s="98">
        <v>1000</v>
      </c>
      <c r="AJ101" s="98">
        <v>100</v>
      </c>
      <c r="AK101" s="197">
        <v>115</v>
      </c>
      <c r="AL101" s="181">
        <v>1.65</v>
      </c>
      <c r="AM101" s="98">
        <v>3.78</v>
      </c>
      <c r="AN101" s="209">
        <v>61.96</v>
      </c>
      <c r="AO101" s="547"/>
      <c r="AP101" s="429">
        <f>(8760/1000)*(Summary!$D$10*$AN101+Summary!$D$9*$AM101+Summary!$D$8*$AL101)</f>
        <v>226.71318</v>
      </c>
      <c r="AQ101" s="430">
        <f t="shared" si="5"/>
        <v>211.71318</v>
      </c>
      <c r="AR101" s="442"/>
      <c r="AS101" s="66" t="str">
        <f t="shared" si="3"/>
        <v>Y</v>
      </c>
      <c r="AT101" s="38">
        <f t="shared" si="4"/>
        <v>15</v>
      </c>
      <c r="AU101" s="432" t="s">
        <v>0</v>
      </c>
      <c r="AV101" s="827"/>
      <c r="AW101" s="777">
        <f>Summary!$D$19</f>
        <v>155</v>
      </c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0"/>
      <c r="EE101" s="100"/>
      <c r="EF101" s="100"/>
      <c r="EG101" s="100"/>
      <c r="EH101" s="100"/>
      <c r="EI101" s="100"/>
      <c r="EJ101" s="100"/>
      <c r="EK101" s="100"/>
      <c r="EL101" s="100"/>
      <c r="EM101" s="100"/>
      <c r="EN101" s="100"/>
      <c r="EO101" s="100"/>
      <c r="EP101" s="100"/>
      <c r="EQ101" s="100"/>
      <c r="ER101" s="100"/>
      <c r="ES101" s="100"/>
      <c r="ET101" s="100"/>
      <c r="EU101" s="100"/>
      <c r="EV101" s="100"/>
      <c r="EW101" s="100"/>
      <c r="EX101" s="100"/>
      <c r="EY101" s="100"/>
      <c r="EZ101" s="100"/>
      <c r="FA101" s="100"/>
      <c r="FB101" s="100"/>
      <c r="FC101" s="100"/>
      <c r="FD101" s="100"/>
      <c r="FE101" s="100"/>
      <c r="FF101" s="100"/>
      <c r="FG101" s="100"/>
      <c r="FH101" s="100"/>
      <c r="FI101" s="100"/>
      <c r="FJ101" s="100"/>
      <c r="FK101" s="100"/>
      <c r="FL101" s="100"/>
      <c r="FM101" s="100"/>
      <c r="FN101" s="100"/>
      <c r="FO101" s="100"/>
      <c r="FP101" s="100"/>
      <c r="FQ101" s="100"/>
      <c r="FR101" s="100"/>
      <c r="FS101" s="100"/>
      <c r="FT101" s="100"/>
      <c r="FU101" s="100"/>
      <c r="FV101" s="100"/>
      <c r="FW101" s="100"/>
      <c r="FX101" s="100"/>
      <c r="FY101" s="100"/>
      <c r="FZ101" s="100"/>
      <c r="GA101" s="100"/>
      <c r="GB101" s="100"/>
      <c r="GC101" s="100"/>
      <c r="GD101" s="100"/>
      <c r="GE101" s="100"/>
      <c r="GF101" s="100"/>
      <c r="GG101" s="100"/>
      <c r="GH101" s="100"/>
      <c r="GI101" s="100"/>
      <c r="GJ101" s="100"/>
      <c r="GK101" s="100"/>
      <c r="GL101" s="100"/>
      <c r="GM101" s="100"/>
      <c r="GN101" s="100"/>
      <c r="GO101" s="100"/>
      <c r="GP101" s="100"/>
      <c r="GQ101" s="100"/>
      <c r="GR101" s="100"/>
      <c r="GS101" s="100"/>
      <c r="GT101" s="100"/>
      <c r="GU101" s="100"/>
      <c r="GV101" s="100"/>
      <c r="GW101" s="100"/>
      <c r="GX101" s="100"/>
      <c r="GY101" s="100"/>
      <c r="GZ101" s="100"/>
      <c r="HA101" s="100"/>
      <c r="HB101" s="100"/>
      <c r="HC101" s="100"/>
      <c r="HD101" s="100"/>
      <c r="HE101" s="100"/>
      <c r="HF101" s="100"/>
      <c r="HG101" s="100"/>
      <c r="HH101" s="100"/>
      <c r="HI101" s="100"/>
      <c r="HJ101" s="100"/>
      <c r="HK101" s="100"/>
      <c r="HL101" s="100"/>
      <c r="HM101" s="100"/>
      <c r="HN101" s="100"/>
      <c r="HO101" s="100"/>
      <c r="HP101" s="100"/>
      <c r="HQ101" s="100"/>
      <c r="HR101" s="100"/>
      <c r="HS101" s="100"/>
      <c r="HT101" s="100"/>
      <c r="HU101" s="100"/>
      <c r="HV101" s="100"/>
      <c r="HW101" s="100"/>
      <c r="HX101" s="100"/>
      <c r="HY101" s="100"/>
      <c r="HZ101" s="100"/>
      <c r="IA101" s="100"/>
      <c r="IB101" s="100"/>
      <c r="IC101" s="100"/>
      <c r="ID101" s="100"/>
      <c r="IE101" s="100"/>
      <c r="IF101" s="100"/>
      <c r="IG101" s="100"/>
      <c r="IH101" s="100"/>
      <c r="II101" s="100"/>
    </row>
    <row r="102" spans="1:243" s="123" customFormat="1" ht="51">
      <c r="A102" s="542">
        <v>96</v>
      </c>
      <c r="B102" s="405">
        <v>123</v>
      </c>
      <c r="C102" s="40" t="s">
        <v>710</v>
      </c>
      <c r="D102" s="92">
        <v>39506</v>
      </c>
      <c r="E102" s="79" t="s">
        <v>820</v>
      </c>
      <c r="F102" s="79" t="s">
        <v>432</v>
      </c>
      <c r="G102" s="93" t="s">
        <v>686</v>
      </c>
      <c r="H102" s="247">
        <v>1</v>
      </c>
      <c r="I102" s="78" t="s">
        <v>719</v>
      </c>
      <c r="J102" s="83">
        <v>2</v>
      </c>
      <c r="K102" s="469">
        <v>2</v>
      </c>
      <c r="L102" s="79" t="s">
        <v>671</v>
      </c>
      <c r="M102" s="37">
        <v>4096</v>
      </c>
      <c r="N102" s="43">
        <v>4</v>
      </c>
      <c r="O102" s="83">
        <v>1</v>
      </c>
      <c r="P102" s="93" t="s">
        <v>689</v>
      </c>
      <c r="Q102" s="93" t="s">
        <v>690</v>
      </c>
      <c r="R102" s="93" t="s">
        <v>691</v>
      </c>
      <c r="S102" s="171" t="s">
        <v>441</v>
      </c>
      <c r="T102" s="94"/>
      <c r="U102" s="78">
        <v>0</v>
      </c>
      <c r="V102" s="83"/>
      <c r="W102" s="83"/>
      <c r="X102" s="613"/>
      <c r="Y102" s="613"/>
      <c r="Z102" s="94" t="s">
        <v>396</v>
      </c>
      <c r="AA102" s="622">
        <v>250</v>
      </c>
      <c r="AB102" s="629">
        <v>79</v>
      </c>
      <c r="AC102" s="506" t="s">
        <v>438</v>
      </c>
      <c r="AD102" s="94" t="s">
        <v>441</v>
      </c>
      <c r="AE102" s="78" t="s">
        <v>438</v>
      </c>
      <c r="AF102" s="79" t="s">
        <v>438</v>
      </c>
      <c r="AG102" s="79" t="s">
        <v>441</v>
      </c>
      <c r="AH102" s="79" t="s">
        <v>441</v>
      </c>
      <c r="AI102" s="79" t="s">
        <v>676</v>
      </c>
      <c r="AJ102" s="83" t="s">
        <v>676</v>
      </c>
      <c r="AK102" s="247">
        <v>100</v>
      </c>
      <c r="AL102" s="548">
        <v>1.28</v>
      </c>
      <c r="AM102" s="83">
        <v>2.15</v>
      </c>
      <c r="AN102" s="247">
        <v>63.8</v>
      </c>
      <c r="AO102" s="652"/>
      <c r="AP102" s="429">
        <f>(8760/1000)*(Summary!$D$10*$AN102+Summary!$D$9*$AM102+Summary!$D$8*$AL102)</f>
        <v>230.66394000000003</v>
      </c>
      <c r="AQ102" s="430">
        <f t="shared" si="5"/>
        <v>215.66394000000003</v>
      </c>
      <c r="AR102" s="442"/>
      <c r="AS102" s="66" t="str">
        <f t="shared" si="3"/>
        <v>Y</v>
      </c>
      <c r="AT102" s="38">
        <f t="shared" si="4"/>
        <v>15</v>
      </c>
      <c r="AU102" s="432" t="s">
        <v>0</v>
      </c>
      <c r="AV102" s="828"/>
      <c r="AW102" s="777">
        <f>Summary!$D$19</f>
        <v>155</v>
      </c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4"/>
      <c r="BV102" s="144"/>
      <c r="BW102" s="144"/>
      <c r="BX102" s="144"/>
      <c r="BY102" s="144"/>
      <c r="BZ102" s="144"/>
      <c r="CA102" s="144"/>
      <c r="CB102" s="144"/>
      <c r="CC102" s="144"/>
      <c r="CD102" s="144"/>
      <c r="CE102" s="144"/>
      <c r="CF102" s="144"/>
      <c r="CG102" s="144"/>
      <c r="CH102" s="144"/>
      <c r="CI102" s="144"/>
      <c r="CJ102" s="144"/>
      <c r="CK102" s="144"/>
      <c r="CL102" s="144"/>
      <c r="CM102" s="144"/>
      <c r="CN102" s="144"/>
      <c r="CO102" s="144"/>
      <c r="CP102" s="144"/>
      <c r="CQ102" s="144"/>
      <c r="CR102" s="144"/>
      <c r="CS102" s="144"/>
      <c r="CT102" s="144"/>
      <c r="CU102" s="144"/>
      <c r="CV102" s="144"/>
      <c r="CW102" s="144"/>
      <c r="CX102" s="144"/>
      <c r="CY102" s="144"/>
      <c r="CZ102" s="144"/>
      <c r="DA102" s="144"/>
      <c r="DB102" s="144"/>
      <c r="DC102" s="144"/>
      <c r="DD102" s="144"/>
      <c r="DE102" s="144"/>
      <c r="DF102" s="144"/>
      <c r="DG102" s="144"/>
      <c r="DH102" s="144"/>
      <c r="DI102" s="144"/>
      <c r="DJ102" s="144"/>
      <c r="DK102" s="144"/>
      <c r="DL102" s="144"/>
      <c r="DM102" s="144"/>
      <c r="DN102" s="144"/>
      <c r="DO102" s="144"/>
      <c r="DP102" s="144"/>
      <c r="DQ102" s="144"/>
      <c r="DR102" s="144"/>
      <c r="DS102" s="144"/>
      <c r="DT102" s="144"/>
      <c r="DU102" s="144"/>
      <c r="DV102" s="144"/>
      <c r="DW102" s="144"/>
      <c r="DX102" s="144"/>
      <c r="DY102" s="144"/>
      <c r="DZ102" s="144"/>
      <c r="EA102" s="144"/>
      <c r="EB102" s="144"/>
      <c r="EC102" s="144"/>
      <c r="ED102" s="144"/>
      <c r="EE102" s="144"/>
      <c r="EF102" s="144"/>
      <c r="EG102" s="144"/>
      <c r="EH102" s="144"/>
      <c r="EI102" s="144"/>
      <c r="EJ102" s="144"/>
      <c r="EK102" s="144"/>
      <c r="EL102" s="144"/>
      <c r="EM102" s="144"/>
      <c r="EN102" s="144"/>
      <c r="EO102" s="144"/>
      <c r="EP102" s="144"/>
      <c r="EQ102" s="144"/>
      <c r="ER102" s="144"/>
      <c r="ES102" s="144"/>
      <c r="ET102" s="144"/>
      <c r="EU102" s="144"/>
      <c r="EV102" s="144"/>
      <c r="EW102" s="144"/>
      <c r="EX102" s="144"/>
      <c r="EY102" s="144"/>
      <c r="EZ102" s="144"/>
      <c r="FA102" s="144"/>
      <c r="FB102" s="144"/>
      <c r="FC102" s="144"/>
      <c r="FD102" s="144"/>
      <c r="FE102" s="144"/>
      <c r="FF102" s="144"/>
      <c r="FG102" s="144"/>
      <c r="FH102" s="144"/>
      <c r="FI102" s="144"/>
      <c r="FJ102" s="144"/>
      <c r="FK102" s="144"/>
      <c r="FL102" s="144"/>
      <c r="FM102" s="144"/>
      <c r="FN102" s="144"/>
      <c r="FO102" s="144"/>
      <c r="FP102" s="144"/>
      <c r="FQ102" s="144"/>
      <c r="FR102" s="144"/>
      <c r="FS102" s="144"/>
      <c r="FT102" s="144"/>
      <c r="FU102" s="144"/>
      <c r="FV102" s="144"/>
      <c r="FW102" s="144"/>
      <c r="FX102" s="144"/>
      <c r="FY102" s="144"/>
      <c r="FZ102" s="144"/>
      <c r="GA102" s="144"/>
      <c r="GB102" s="144"/>
      <c r="GC102" s="144"/>
      <c r="GD102" s="144"/>
      <c r="GE102" s="144"/>
      <c r="GF102" s="144"/>
      <c r="GG102" s="144"/>
      <c r="GH102" s="144"/>
      <c r="GI102" s="144"/>
      <c r="GJ102" s="144"/>
      <c r="GK102" s="144"/>
      <c r="GL102" s="144"/>
      <c r="GM102" s="144"/>
      <c r="GN102" s="144"/>
      <c r="GO102" s="144"/>
      <c r="GP102" s="144"/>
      <c r="GQ102" s="144"/>
      <c r="GR102" s="144"/>
      <c r="GS102" s="144"/>
      <c r="GT102" s="144"/>
      <c r="GU102" s="144"/>
      <c r="GV102" s="144"/>
      <c r="GW102" s="144"/>
      <c r="GX102" s="144"/>
      <c r="GY102" s="144"/>
      <c r="GZ102" s="144"/>
      <c r="HA102" s="144"/>
      <c r="HB102" s="144"/>
      <c r="HC102" s="144"/>
      <c r="HD102" s="144"/>
      <c r="HE102" s="144"/>
      <c r="HF102" s="144"/>
      <c r="HG102" s="144"/>
      <c r="HH102" s="144"/>
      <c r="HI102" s="144"/>
      <c r="HJ102" s="144"/>
      <c r="HK102" s="144"/>
      <c r="HL102" s="144"/>
      <c r="HM102" s="144"/>
      <c r="HN102" s="144"/>
      <c r="HO102" s="144"/>
      <c r="HP102" s="144"/>
      <c r="HQ102" s="144"/>
      <c r="HR102" s="144"/>
      <c r="HS102" s="144"/>
      <c r="HT102" s="144"/>
      <c r="HU102" s="144"/>
      <c r="HV102" s="144"/>
      <c r="HW102" s="144"/>
      <c r="HX102" s="144"/>
      <c r="HY102" s="144"/>
      <c r="HZ102" s="144"/>
      <c r="IA102" s="144"/>
      <c r="IB102" s="144"/>
      <c r="IC102" s="144"/>
      <c r="ID102" s="144"/>
      <c r="IE102" s="144"/>
      <c r="IF102" s="144"/>
      <c r="IG102" s="144"/>
      <c r="IH102" s="144"/>
      <c r="II102" s="144"/>
    </row>
    <row r="103" spans="1:243" s="5" customFormat="1" ht="102">
      <c r="A103" s="542">
        <v>97</v>
      </c>
      <c r="B103" s="405">
        <v>156</v>
      </c>
      <c r="C103" s="165" t="s">
        <v>708</v>
      </c>
      <c r="D103" s="95">
        <v>39693</v>
      </c>
      <c r="E103" s="79" t="s">
        <v>621</v>
      </c>
      <c r="F103" s="85" t="s">
        <v>446</v>
      </c>
      <c r="G103" s="89" t="s">
        <v>792</v>
      </c>
      <c r="H103" s="82">
        <v>1</v>
      </c>
      <c r="I103" s="80" t="s">
        <v>779</v>
      </c>
      <c r="J103" s="81">
        <v>1</v>
      </c>
      <c r="K103" s="467">
        <v>2</v>
      </c>
      <c r="L103" s="81" t="s">
        <v>780</v>
      </c>
      <c r="M103" s="39">
        <v>1024</v>
      </c>
      <c r="N103" s="43">
        <v>1</v>
      </c>
      <c r="O103" s="81">
        <v>1</v>
      </c>
      <c r="P103" s="97" t="s">
        <v>744</v>
      </c>
      <c r="Q103" s="93" t="s">
        <v>793</v>
      </c>
      <c r="R103" s="97"/>
      <c r="S103" s="97" t="s">
        <v>782</v>
      </c>
      <c r="T103" s="82" t="s">
        <v>438</v>
      </c>
      <c r="U103" s="80">
        <v>0</v>
      </c>
      <c r="V103" s="87" t="s">
        <v>783</v>
      </c>
      <c r="W103" s="81">
        <v>0</v>
      </c>
      <c r="X103" s="262" t="s">
        <v>599</v>
      </c>
      <c r="Y103" s="97">
        <v>32</v>
      </c>
      <c r="Z103" s="82" t="s">
        <v>396</v>
      </c>
      <c r="AA103" s="499" t="s">
        <v>794</v>
      </c>
      <c r="AB103" s="500">
        <v>0.7</v>
      </c>
      <c r="AC103" s="501" t="s">
        <v>395</v>
      </c>
      <c r="AD103" s="82" t="s">
        <v>441</v>
      </c>
      <c r="AE103" s="80" t="s">
        <v>441</v>
      </c>
      <c r="AF103" s="81" t="s">
        <v>441</v>
      </c>
      <c r="AG103" s="79" t="s">
        <v>438</v>
      </c>
      <c r="AH103" s="81" t="s">
        <v>441</v>
      </c>
      <c r="AI103" s="81" t="s">
        <v>786</v>
      </c>
      <c r="AJ103" s="81" t="s">
        <v>787</v>
      </c>
      <c r="AK103" s="82">
        <v>115</v>
      </c>
      <c r="AL103" s="80">
        <v>1.97</v>
      </c>
      <c r="AM103" s="81">
        <v>2.23</v>
      </c>
      <c r="AN103" s="207">
        <v>59.05</v>
      </c>
      <c r="AO103" s="544" t="s">
        <v>788</v>
      </c>
      <c r="AP103" s="429">
        <f>(8760/1000)*(Summary!$D$10*$AN103+Summary!$D$9*$AM103+Summary!$D$8*$AL103)</f>
        <v>217.3794</v>
      </c>
      <c r="AQ103" s="430">
        <f t="shared" si="5"/>
        <v>217.3794</v>
      </c>
      <c r="AR103" s="442"/>
      <c r="AS103" s="66" t="str">
        <f t="shared" si="3"/>
        <v>N</v>
      </c>
      <c r="AT103" s="38">
        <f t="shared" si="4"/>
        <v>0</v>
      </c>
      <c r="AU103" s="432" t="s">
        <v>0</v>
      </c>
      <c r="AV103" s="828"/>
      <c r="AW103" s="777">
        <f>Summary!$D$19</f>
        <v>155</v>
      </c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23"/>
      <c r="EF103" s="123"/>
      <c r="EG103" s="123"/>
      <c r="EH103" s="123"/>
      <c r="EI103" s="123"/>
      <c r="EJ103" s="123"/>
      <c r="EK103" s="123"/>
      <c r="EL103" s="123"/>
      <c r="EM103" s="123"/>
      <c r="EN103" s="123"/>
      <c r="EO103" s="123"/>
      <c r="EP103" s="123"/>
      <c r="EQ103" s="123"/>
      <c r="ER103" s="123"/>
      <c r="ES103" s="123"/>
      <c r="ET103" s="123"/>
      <c r="EU103" s="123"/>
      <c r="EV103" s="123"/>
      <c r="EW103" s="123"/>
      <c r="EX103" s="123"/>
      <c r="EY103" s="123"/>
      <c r="EZ103" s="123"/>
      <c r="FA103" s="123"/>
      <c r="FB103" s="123"/>
      <c r="FC103" s="123"/>
      <c r="FD103" s="123"/>
      <c r="FE103" s="123"/>
      <c r="FF103" s="123"/>
      <c r="FG103" s="123"/>
      <c r="FH103" s="123"/>
      <c r="FI103" s="123"/>
      <c r="FJ103" s="123"/>
      <c r="FK103" s="123"/>
      <c r="FL103" s="123"/>
      <c r="FM103" s="123"/>
      <c r="FN103" s="123"/>
      <c r="FO103" s="123"/>
      <c r="FP103" s="123"/>
      <c r="FQ103" s="123"/>
      <c r="FR103" s="123"/>
      <c r="FS103" s="123"/>
      <c r="FT103" s="123"/>
      <c r="FU103" s="123"/>
      <c r="FV103" s="123"/>
      <c r="FW103" s="123"/>
      <c r="FX103" s="123"/>
      <c r="FY103" s="123"/>
      <c r="FZ103" s="123"/>
      <c r="GA103" s="123"/>
      <c r="GB103" s="123"/>
      <c r="GC103" s="123"/>
      <c r="GD103" s="123"/>
      <c r="GE103" s="123"/>
      <c r="GF103" s="123"/>
      <c r="GG103" s="123"/>
      <c r="GH103" s="123"/>
      <c r="GI103" s="123"/>
      <c r="GJ103" s="123"/>
      <c r="GK103" s="123"/>
      <c r="GL103" s="123"/>
      <c r="GM103" s="123"/>
      <c r="GN103" s="123"/>
      <c r="GO103" s="123"/>
      <c r="GP103" s="123"/>
      <c r="GQ103" s="123"/>
      <c r="GR103" s="123"/>
      <c r="GS103" s="123"/>
      <c r="GT103" s="123"/>
      <c r="GU103" s="123"/>
      <c r="GV103" s="123"/>
      <c r="GW103" s="123"/>
      <c r="GX103" s="123"/>
      <c r="GY103" s="123"/>
      <c r="GZ103" s="123"/>
      <c r="HA103" s="123"/>
      <c r="HB103" s="123"/>
      <c r="HC103" s="123"/>
      <c r="HD103" s="123"/>
      <c r="HE103" s="123"/>
      <c r="HF103" s="123"/>
      <c r="HG103" s="123"/>
      <c r="HH103" s="123"/>
      <c r="HI103" s="123"/>
      <c r="HJ103" s="123"/>
      <c r="HK103" s="123"/>
      <c r="HL103" s="123"/>
      <c r="HM103" s="123"/>
      <c r="HN103" s="123"/>
      <c r="HO103" s="123"/>
      <c r="HP103" s="123"/>
      <c r="HQ103" s="123"/>
      <c r="HR103" s="123"/>
      <c r="HS103" s="123"/>
      <c r="HT103" s="123"/>
      <c r="HU103" s="123"/>
      <c r="HV103" s="123"/>
      <c r="HW103" s="123"/>
      <c r="HX103" s="123"/>
      <c r="HY103" s="123"/>
      <c r="HZ103" s="123"/>
      <c r="IA103" s="123"/>
      <c r="IB103" s="123"/>
      <c r="IC103" s="123"/>
      <c r="ID103" s="123"/>
      <c r="IE103" s="123"/>
      <c r="IF103" s="123"/>
      <c r="IG103" s="123"/>
      <c r="IH103" s="123"/>
      <c r="II103" s="123"/>
    </row>
    <row r="104" spans="1:243" s="3" customFormat="1" ht="12.75">
      <c r="A104" s="542">
        <v>98</v>
      </c>
      <c r="B104" s="405">
        <v>278</v>
      </c>
      <c r="C104" s="298" t="s">
        <v>697</v>
      </c>
      <c r="D104" s="95">
        <v>39695</v>
      </c>
      <c r="E104" s="85" t="s">
        <v>621</v>
      </c>
      <c r="F104" s="85" t="s">
        <v>432</v>
      </c>
      <c r="G104" s="97"/>
      <c r="H104" s="82">
        <v>1</v>
      </c>
      <c r="I104" s="90" t="s">
        <v>238</v>
      </c>
      <c r="J104" s="81">
        <v>3</v>
      </c>
      <c r="K104" s="467">
        <v>2.3</v>
      </c>
      <c r="L104" s="87" t="s">
        <v>239</v>
      </c>
      <c r="M104" s="60">
        <v>2048</v>
      </c>
      <c r="N104" s="43">
        <v>2</v>
      </c>
      <c r="O104" s="81">
        <v>1</v>
      </c>
      <c r="P104" s="91" t="s">
        <v>744</v>
      </c>
      <c r="Q104" s="91" t="s">
        <v>233</v>
      </c>
      <c r="R104" s="91" t="s">
        <v>234</v>
      </c>
      <c r="S104" s="97"/>
      <c r="T104" s="177" t="s">
        <v>626</v>
      </c>
      <c r="U104" s="78">
        <v>0</v>
      </c>
      <c r="V104" s="81"/>
      <c r="W104" s="81"/>
      <c r="X104" s="91" t="s">
        <v>599</v>
      </c>
      <c r="Y104" s="97">
        <v>32</v>
      </c>
      <c r="Z104" s="177" t="s">
        <v>20</v>
      </c>
      <c r="AA104" s="502" t="s">
        <v>235</v>
      </c>
      <c r="AB104" s="503" t="s">
        <v>236</v>
      </c>
      <c r="AC104" s="503" t="s">
        <v>441</v>
      </c>
      <c r="AD104" s="82"/>
      <c r="AE104" s="90" t="s">
        <v>441</v>
      </c>
      <c r="AF104" s="87" t="s">
        <v>441</v>
      </c>
      <c r="AG104" s="87" t="s">
        <v>438</v>
      </c>
      <c r="AH104" s="87" t="s">
        <v>441</v>
      </c>
      <c r="AI104" s="87">
        <v>1000</v>
      </c>
      <c r="AJ104" s="87">
        <v>1000</v>
      </c>
      <c r="AK104" s="82">
        <v>115</v>
      </c>
      <c r="AL104" s="80">
        <v>2.4</v>
      </c>
      <c r="AM104" s="81">
        <v>4.7</v>
      </c>
      <c r="AN104" s="207">
        <v>58.7</v>
      </c>
      <c r="AO104" s="544" t="s">
        <v>240</v>
      </c>
      <c r="AP104" s="429">
        <f>(8760/1000)*(Summary!$D$10*$AN104+Summary!$D$9*$AM104+Summary!$D$8*$AL104)</f>
        <v>219.30660000000003</v>
      </c>
      <c r="AQ104" s="430">
        <f t="shared" si="5"/>
        <v>219.30660000000003</v>
      </c>
      <c r="AR104" s="431"/>
      <c r="AS104" s="66" t="str">
        <f t="shared" si="3"/>
        <v>N</v>
      </c>
      <c r="AT104" s="38">
        <f t="shared" si="4"/>
        <v>0</v>
      </c>
      <c r="AU104" s="432" t="s">
        <v>0</v>
      </c>
      <c r="AV104" s="826"/>
      <c r="AW104" s="777">
        <f>Summary!$D$19</f>
        <v>155</v>
      </c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</row>
    <row r="105" spans="1:243" s="3" customFormat="1" ht="12.75">
      <c r="A105" s="542">
        <v>99</v>
      </c>
      <c r="B105" s="405">
        <v>337</v>
      </c>
      <c r="C105" s="298" t="s">
        <v>697</v>
      </c>
      <c r="D105" s="574">
        <v>39685</v>
      </c>
      <c r="E105" s="579" t="s">
        <v>621</v>
      </c>
      <c r="F105" s="581"/>
      <c r="G105" s="584"/>
      <c r="H105" s="590">
        <v>1</v>
      </c>
      <c r="I105" s="596" t="s">
        <v>119</v>
      </c>
      <c r="J105" s="598">
        <v>4</v>
      </c>
      <c r="K105" s="603">
        <v>2.3</v>
      </c>
      <c r="L105" s="598" t="s">
        <v>115</v>
      </c>
      <c r="M105" s="114">
        <v>4096</v>
      </c>
      <c r="N105" s="43">
        <v>4</v>
      </c>
      <c r="O105" s="609">
        <v>1</v>
      </c>
      <c r="P105" s="611">
        <v>320</v>
      </c>
      <c r="Q105" s="611" t="s">
        <v>673</v>
      </c>
      <c r="R105" s="611"/>
      <c r="S105" s="611"/>
      <c r="T105" s="590" t="s">
        <v>441</v>
      </c>
      <c r="U105" s="617">
        <v>0</v>
      </c>
      <c r="V105" s="609" t="s">
        <v>116</v>
      </c>
      <c r="W105" s="609"/>
      <c r="X105" s="611" t="s">
        <v>117</v>
      </c>
      <c r="Y105" s="611"/>
      <c r="Z105" s="590" t="s">
        <v>398</v>
      </c>
      <c r="AA105" s="625" t="s">
        <v>35</v>
      </c>
      <c r="AB105" s="632" t="s">
        <v>118</v>
      </c>
      <c r="AC105" s="632"/>
      <c r="AD105" s="590" t="s">
        <v>438</v>
      </c>
      <c r="AE105" s="617" t="s">
        <v>441</v>
      </c>
      <c r="AF105" s="609" t="s">
        <v>441</v>
      </c>
      <c r="AG105" s="609" t="s">
        <v>438</v>
      </c>
      <c r="AH105" s="609" t="s">
        <v>441</v>
      </c>
      <c r="AI105" s="609" t="s">
        <v>484</v>
      </c>
      <c r="AJ105" s="609" t="s">
        <v>484</v>
      </c>
      <c r="AK105" s="590">
        <v>115</v>
      </c>
      <c r="AL105" s="641">
        <v>1.27</v>
      </c>
      <c r="AM105" s="644">
        <v>3</v>
      </c>
      <c r="AN105" s="648">
        <v>65.11</v>
      </c>
      <c r="AO105" s="655"/>
      <c r="AP105" s="429">
        <f>(8760/1000)*(Summary!$D$10*$AN105+Summary!$D$9*$AM105+Summary!$D$8*$AL105)</f>
        <v>235.57829999999998</v>
      </c>
      <c r="AQ105" s="430">
        <f t="shared" si="5"/>
        <v>220.57829999999998</v>
      </c>
      <c r="AR105" s="431"/>
      <c r="AS105" s="66" t="str">
        <f t="shared" si="3"/>
        <v>Y</v>
      </c>
      <c r="AT105" s="38">
        <f t="shared" si="4"/>
        <v>15</v>
      </c>
      <c r="AU105" s="432" t="s">
        <v>0</v>
      </c>
      <c r="AV105" s="826"/>
      <c r="AW105" s="777">
        <f>Summary!$D$19</f>
        <v>155</v>
      </c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</row>
    <row r="106" spans="1:243" s="118" customFormat="1" ht="12.75">
      <c r="A106" s="542">
        <v>100</v>
      </c>
      <c r="B106" s="405">
        <v>329</v>
      </c>
      <c r="C106" s="298" t="s">
        <v>709</v>
      </c>
      <c r="D106" s="574">
        <v>39685</v>
      </c>
      <c r="E106" s="579" t="s">
        <v>621</v>
      </c>
      <c r="F106" s="581"/>
      <c r="G106" s="584"/>
      <c r="H106" s="590">
        <v>1</v>
      </c>
      <c r="I106" s="596" t="s">
        <v>122</v>
      </c>
      <c r="J106" s="598">
        <v>4</v>
      </c>
      <c r="K106" s="605">
        <v>2.4</v>
      </c>
      <c r="L106" s="598" t="s">
        <v>115</v>
      </c>
      <c r="M106" s="114">
        <v>1024</v>
      </c>
      <c r="N106" s="43">
        <v>1</v>
      </c>
      <c r="O106" s="609">
        <v>1</v>
      </c>
      <c r="P106" s="611">
        <v>160</v>
      </c>
      <c r="Q106" s="611" t="s">
        <v>673</v>
      </c>
      <c r="R106" s="611"/>
      <c r="S106" s="611"/>
      <c r="T106" s="590" t="s">
        <v>441</v>
      </c>
      <c r="U106" s="617">
        <v>0</v>
      </c>
      <c r="V106" s="609" t="s">
        <v>116</v>
      </c>
      <c r="W106" s="609"/>
      <c r="X106" s="611" t="s">
        <v>117</v>
      </c>
      <c r="Y106" s="611"/>
      <c r="Z106" s="590" t="s">
        <v>398</v>
      </c>
      <c r="AA106" s="625" t="s">
        <v>35</v>
      </c>
      <c r="AB106" s="632" t="s">
        <v>118</v>
      </c>
      <c r="AC106" s="632"/>
      <c r="AD106" s="590" t="s">
        <v>438</v>
      </c>
      <c r="AE106" s="617" t="s">
        <v>441</v>
      </c>
      <c r="AF106" s="609" t="s">
        <v>441</v>
      </c>
      <c r="AG106" s="609" t="s">
        <v>438</v>
      </c>
      <c r="AH106" s="609" t="s">
        <v>441</v>
      </c>
      <c r="AI106" s="609" t="s">
        <v>484</v>
      </c>
      <c r="AJ106" s="609" t="s">
        <v>484</v>
      </c>
      <c r="AK106" s="590">
        <v>115</v>
      </c>
      <c r="AL106" s="641">
        <v>1.82</v>
      </c>
      <c r="AM106" s="644">
        <v>2.88</v>
      </c>
      <c r="AN106" s="648">
        <v>60.54</v>
      </c>
      <c r="AO106" s="655"/>
      <c r="AP106" s="429">
        <f>(8760/1000)*(Summary!$D$10*$AN106+Summary!$D$9*$AM106+Summary!$D$8*$AL106)</f>
        <v>222.16236</v>
      </c>
      <c r="AQ106" s="430">
        <f t="shared" si="5"/>
        <v>222.16236</v>
      </c>
      <c r="AR106" s="431"/>
      <c r="AS106" s="66" t="str">
        <f t="shared" si="3"/>
        <v>N</v>
      </c>
      <c r="AT106" s="38">
        <f t="shared" si="4"/>
        <v>0</v>
      </c>
      <c r="AU106" s="432" t="s">
        <v>0</v>
      </c>
      <c r="AV106" s="834"/>
      <c r="AW106" s="777">
        <f>Summary!$D$19</f>
        <v>155</v>
      </c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</row>
    <row r="107" spans="1:243" s="102" customFormat="1" ht="14.25">
      <c r="A107" s="542">
        <v>101</v>
      </c>
      <c r="B107" s="405">
        <v>343</v>
      </c>
      <c r="C107" s="298" t="s">
        <v>709</v>
      </c>
      <c r="D107" s="574">
        <v>39686</v>
      </c>
      <c r="E107" s="579" t="s">
        <v>621</v>
      </c>
      <c r="F107" s="581"/>
      <c r="G107" s="585"/>
      <c r="H107" s="590">
        <v>1</v>
      </c>
      <c r="I107" s="596" t="s">
        <v>122</v>
      </c>
      <c r="J107" s="598">
        <v>4</v>
      </c>
      <c r="K107" s="605">
        <v>2.4</v>
      </c>
      <c r="L107" s="598" t="s">
        <v>115</v>
      </c>
      <c r="M107" s="598">
        <v>4096</v>
      </c>
      <c r="N107" s="43">
        <v>4</v>
      </c>
      <c r="O107" s="609">
        <v>1</v>
      </c>
      <c r="P107" s="585">
        <v>160</v>
      </c>
      <c r="Q107" s="611" t="s">
        <v>673</v>
      </c>
      <c r="R107" s="585"/>
      <c r="S107" s="585"/>
      <c r="T107" s="590" t="s">
        <v>441</v>
      </c>
      <c r="U107" s="617">
        <v>0</v>
      </c>
      <c r="V107" s="609" t="s">
        <v>116</v>
      </c>
      <c r="W107" s="581"/>
      <c r="X107" s="611" t="s">
        <v>117</v>
      </c>
      <c r="Y107" s="585"/>
      <c r="Z107" s="590" t="s">
        <v>398</v>
      </c>
      <c r="AA107" s="625" t="s">
        <v>35</v>
      </c>
      <c r="AB107" s="632" t="s">
        <v>118</v>
      </c>
      <c r="AC107" s="635"/>
      <c r="AD107" s="590" t="s">
        <v>438</v>
      </c>
      <c r="AE107" s="617" t="s">
        <v>441</v>
      </c>
      <c r="AF107" s="609" t="s">
        <v>441</v>
      </c>
      <c r="AG107" s="609" t="s">
        <v>438</v>
      </c>
      <c r="AH107" s="609" t="s">
        <v>441</v>
      </c>
      <c r="AI107" s="609" t="s">
        <v>484</v>
      </c>
      <c r="AJ107" s="609" t="s">
        <v>484</v>
      </c>
      <c r="AK107" s="590">
        <v>115</v>
      </c>
      <c r="AL107" s="641">
        <v>1.72</v>
      </c>
      <c r="AM107" s="644">
        <v>2.94</v>
      </c>
      <c r="AN107" s="648">
        <v>65.34</v>
      </c>
      <c r="AO107" s="656"/>
      <c r="AP107" s="429">
        <f>(8760/1000)*(Summary!$D$10*$AN107+Summary!$D$9*$AM107+Summary!$D$8*$AL107)</f>
        <v>238.52604000000002</v>
      </c>
      <c r="AQ107" s="430">
        <f t="shared" si="5"/>
        <v>223.52604000000002</v>
      </c>
      <c r="AR107" s="434"/>
      <c r="AS107" s="66" t="str">
        <f t="shared" si="3"/>
        <v>Y</v>
      </c>
      <c r="AT107" s="38">
        <f t="shared" si="4"/>
        <v>15</v>
      </c>
      <c r="AU107" s="432" t="s">
        <v>0</v>
      </c>
      <c r="AV107" s="834"/>
      <c r="AW107" s="777">
        <f>Summary!$D$19</f>
        <v>155</v>
      </c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</row>
    <row r="108" spans="1:243" s="118" customFormat="1" ht="12.75">
      <c r="A108" s="542">
        <v>102</v>
      </c>
      <c r="B108" s="405">
        <v>326</v>
      </c>
      <c r="C108" s="298" t="s">
        <v>697</v>
      </c>
      <c r="D108" s="574">
        <v>39685</v>
      </c>
      <c r="E108" s="579" t="s">
        <v>621</v>
      </c>
      <c r="F108" s="581"/>
      <c r="G108" s="584"/>
      <c r="H108" s="590">
        <v>1</v>
      </c>
      <c r="I108" s="596" t="s">
        <v>119</v>
      </c>
      <c r="J108" s="598">
        <v>4</v>
      </c>
      <c r="K108" s="603">
        <v>2.3</v>
      </c>
      <c r="L108" s="598" t="s">
        <v>115</v>
      </c>
      <c r="M108" s="598">
        <v>1024</v>
      </c>
      <c r="N108" s="43">
        <v>1</v>
      </c>
      <c r="O108" s="609">
        <v>1</v>
      </c>
      <c r="P108" s="611">
        <v>320</v>
      </c>
      <c r="Q108" s="611" t="s">
        <v>673</v>
      </c>
      <c r="R108" s="611"/>
      <c r="S108" s="611"/>
      <c r="T108" s="590" t="s">
        <v>441</v>
      </c>
      <c r="U108" s="617">
        <v>0</v>
      </c>
      <c r="V108" s="609" t="s">
        <v>116</v>
      </c>
      <c r="W108" s="609"/>
      <c r="X108" s="611" t="s">
        <v>117</v>
      </c>
      <c r="Y108" s="611"/>
      <c r="Z108" s="590" t="s">
        <v>398</v>
      </c>
      <c r="AA108" s="625" t="s">
        <v>35</v>
      </c>
      <c r="AB108" s="632" t="s">
        <v>118</v>
      </c>
      <c r="AC108" s="632"/>
      <c r="AD108" s="590" t="s">
        <v>438</v>
      </c>
      <c r="AE108" s="617" t="s">
        <v>441</v>
      </c>
      <c r="AF108" s="609" t="s">
        <v>441</v>
      </c>
      <c r="AG108" s="609" t="s">
        <v>438</v>
      </c>
      <c r="AH108" s="609" t="s">
        <v>441</v>
      </c>
      <c r="AI108" s="609" t="s">
        <v>484</v>
      </c>
      <c r="AJ108" s="609" t="s">
        <v>484</v>
      </c>
      <c r="AK108" s="590">
        <v>115</v>
      </c>
      <c r="AL108" s="641">
        <v>1.21</v>
      </c>
      <c r="AM108" s="644">
        <v>2.81</v>
      </c>
      <c r="AN108" s="648">
        <v>62.1</v>
      </c>
      <c r="AO108" s="655"/>
      <c r="AP108" s="429">
        <f>(8760/1000)*(Summary!$D$10*$AN108+Summary!$D$9*$AM108+Summary!$D$8*$AL108)</f>
        <v>224.65896000000004</v>
      </c>
      <c r="AQ108" s="430">
        <f t="shared" si="5"/>
        <v>224.65896000000004</v>
      </c>
      <c r="AR108" s="431"/>
      <c r="AS108" s="66" t="str">
        <f t="shared" si="3"/>
        <v>N</v>
      </c>
      <c r="AT108" s="38">
        <f t="shared" si="4"/>
        <v>0</v>
      </c>
      <c r="AU108" s="432" t="s">
        <v>0</v>
      </c>
      <c r="AV108" s="824"/>
      <c r="AW108" s="777">
        <f>Summary!$D$19</f>
        <v>155</v>
      </c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23"/>
      <c r="EF108" s="123"/>
      <c r="EG108" s="123"/>
      <c r="EH108" s="123"/>
      <c r="EI108" s="123"/>
      <c r="EJ108" s="123"/>
      <c r="EK108" s="123"/>
      <c r="EL108" s="123"/>
      <c r="EM108" s="123"/>
      <c r="EN108" s="123"/>
      <c r="EO108" s="123"/>
      <c r="EP108" s="123"/>
      <c r="EQ108" s="123"/>
      <c r="ER108" s="123"/>
      <c r="ES108" s="123"/>
      <c r="ET108" s="123"/>
      <c r="EU108" s="123"/>
      <c r="EV108" s="123"/>
      <c r="EW108" s="123"/>
      <c r="EX108" s="123"/>
      <c r="EY108" s="123"/>
      <c r="EZ108" s="123"/>
      <c r="FA108" s="123"/>
      <c r="FB108" s="123"/>
      <c r="FC108" s="123"/>
      <c r="FD108" s="123"/>
      <c r="FE108" s="123"/>
      <c r="FF108" s="123"/>
      <c r="FG108" s="123"/>
      <c r="FH108" s="123"/>
      <c r="FI108" s="123"/>
      <c r="FJ108" s="123"/>
      <c r="FK108" s="123"/>
      <c r="FL108" s="123"/>
      <c r="FM108" s="123"/>
      <c r="FN108" s="123"/>
      <c r="FO108" s="123"/>
      <c r="FP108" s="123"/>
      <c r="FQ108" s="123"/>
      <c r="FR108" s="123"/>
      <c r="FS108" s="123"/>
      <c r="FT108" s="123"/>
      <c r="FU108" s="123"/>
      <c r="FV108" s="123"/>
      <c r="FW108" s="123"/>
      <c r="FX108" s="123"/>
      <c r="FY108" s="123"/>
      <c r="FZ108" s="123"/>
      <c r="GA108" s="123"/>
      <c r="GB108" s="123"/>
      <c r="GC108" s="123"/>
      <c r="GD108" s="123"/>
      <c r="GE108" s="123"/>
      <c r="GF108" s="123"/>
      <c r="GG108" s="123"/>
      <c r="GH108" s="123"/>
      <c r="GI108" s="123"/>
      <c r="GJ108" s="123"/>
      <c r="GK108" s="123"/>
      <c r="GL108" s="123"/>
      <c r="GM108" s="123"/>
      <c r="GN108" s="123"/>
      <c r="GO108" s="123"/>
      <c r="GP108" s="123"/>
      <c r="GQ108" s="123"/>
      <c r="GR108" s="123"/>
      <c r="GS108" s="123"/>
      <c r="GT108" s="123"/>
      <c r="GU108" s="123"/>
      <c r="GV108" s="123"/>
      <c r="GW108" s="123"/>
      <c r="GX108" s="123"/>
      <c r="GY108" s="123"/>
      <c r="GZ108" s="123"/>
      <c r="HA108" s="123"/>
      <c r="HB108" s="123"/>
      <c r="HC108" s="123"/>
      <c r="HD108" s="123"/>
      <c r="HE108" s="123"/>
      <c r="HF108" s="123"/>
      <c r="HG108" s="123"/>
      <c r="HH108" s="123"/>
      <c r="HI108" s="123"/>
      <c r="HJ108" s="123"/>
      <c r="HK108" s="123"/>
      <c r="HL108" s="123"/>
      <c r="HM108" s="123"/>
      <c r="HN108" s="123"/>
      <c r="HO108" s="123"/>
      <c r="HP108" s="123"/>
      <c r="HQ108" s="123"/>
      <c r="HR108" s="123"/>
      <c r="HS108" s="123"/>
      <c r="HT108" s="123"/>
      <c r="HU108" s="123"/>
      <c r="HV108" s="123"/>
      <c r="HW108" s="123"/>
      <c r="HX108" s="123"/>
      <c r="HY108" s="123"/>
      <c r="HZ108" s="123"/>
      <c r="IA108" s="123"/>
      <c r="IB108" s="123"/>
      <c r="IC108" s="123"/>
      <c r="ID108" s="123"/>
      <c r="IE108" s="123"/>
      <c r="IF108" s="123"/>
      <c r="IG108" s="123"/>
      <c r="IH108" s="123"/>
      <c r="II108" s="123"/>
    </row>
    <row r="109" spans="1:49" s="5" customFormat="1" ht="12.75">
      <c r="A109" s="542">
        <v>103</v>
      </c>
      <c r="B109" s="405">
        <v>342</v>
      </c>
      <c r="C109" s="298" t="s">
        <v>709</v>
      </c>
      <c r="D109" s="574">
        <v>39686</v>
      </c>
      <c r="E109" s="579" t="s">
        <v>621</v>
      </c>
      <c r="F109" s="581"/>
      <c r="G109" s="585"/>
      <c r="H109" s="590">
        <v>1</v>
      </c>
      <c r="I109" s="596" t="s">
        <v>122</v>
      </c>
      <c r="J109" s="598">
        <v>4</v>
      </c>
      <c r="K109" s="605">
        <v>2.4</v>
      </c>
      <c r="L109" s="598" t="s">
        <v>115</v>
      </c>
      <c r="M109" s="114">
        <v>2048</v>
      </c>
      <c r="N109" s="43">
        <v>2</v>
      </c>
      <c r="O109" s="609">
        <v>1</v>
      </c>
      <c r="P109" s="585">
        <v>160</v>
      </c>
      <c r="Q109" s="611" t="s">
        <v>673</v>
      </c>
      <c r="R109" s="585"/>
      <c r="S109" s="585"/>
      <c r="T109" s="590" t="s">
        <v>441</v>
      </c>
      <c r="U109" s="617">
        <v>0</v>
      </c>
      <c r="V109" s="609" t="s">
        <v>116</v>
      </c>
      <c r="W109" s="581"/>
      <c r="X109" s="611" t="s">
        <v>117</v>
      </c>
      <c r="Y109" s="585"/>
      <c r="Z109" s="590" t="s">
        <v>398</v>
      </c>
      <c r="AA109" s="625" t="s">
        <v>35</v>
      </c>
      <c r="AB109" s="632" t="s">
        <v>118</v>
      </c>
      <c r="AC109" s="635"/>
      <c r="AD109" s="590" t="s">
        <v>438</v>
      </c>
      <c r="AE109" s="617" t="s">
        <v>441</v>
      </c>
      <c r="AF109" s="609" t="s">
        <v>441</v>
      </c>
      <c r="AG109" s="609" t="s">
        <v>438</v>
      </c>
      <c r="AH109" s="609" t="s">
        <v>441</v>
      </c>
      <c r="AI109" s="609" t="s">
        <v>484</v>
      </c>
      <c r="AJ109" s="609" t="s">
        <v>484</v>
      </c>
      <c r="AK109" s="590">
        <v>115</v>
      </c>
      <c r="AL109" s="641">
        <v>1.7</v>
      </c>
      <c r="AM109" s="644">
        <v>2.93</v>
      </c>
      <c r="AN109" s="648">
        <v>61.8</v>
      </c>
      <c r="AO109" s="656"/>
      <c r="AP109" s="429">
        <f>(8760/1000)*(Summary!$D$10*$AN109+Summary!$D$9*$AM109+Summary!$D$8*$AL109)</f>
        <v>226.02113999999997</v>
      </c>
      <c r="AQ109" s="430">
        <f t="shared" si="5"/>
        <v>226.02113999999997</v>
      </c>
      <c r="AR109" s="431"/>
      <c r="AS109" s="66" t="str">
        <f t="shared" si="3"/>
        <v>N</v>
      </c>
      <c r="AT109" s="38">
        <f t="shared" si="4"/>
        <v>0</v>
      </c>
      <c r="AU109" s="432" t="s">
        <v>0</v>
      </c>
      <c r="AV109" s="834"/>
      <c r="AW109" s="777">
        <f>Summary!$D$19</f>
        <v>155</v>
      </c>
    </row>
    <row r="110" spans="1:49" s="3" customFormat="1" ht="14.25">
      <c r="A110" s="542">
        <v>104</v>
      </c>
      <c r="B110" s="405">
        <v>169</v>
      </c>
      <c r="C110" s="165" t="s">
        <v>708</v>
      </c>
      <c r="D110" s="95">
        <v>39693</v>
      </c>
      <c r="E110" s="85" t="s">
        <v>621</v>
      </c>
      <c r="F110" s="85" t="s">
        <v>782</v>
      </c>
      <c r="G110" s="88" t="s">
        <v>792</v>
      </c>
      <c r="H110" s="82">
        <v>1</v>
      </c>
      <c r="I110" s="90" t="s">
        <v>810</v>
      </c>
      <c r="J110" s="81">
        <v>1</v>
      </c>
      <c r="K110" s="468">
        <v>2.3</v>
      </c>
      <c r="L110" s="87" t="s">
        <v>808</v>
      </c>
      <c r="M110" s="39">
        <v>1024</v>
      </c>
      <c r="N110" s="43">
        <v>1</v>
      </c>
      <c r="O110" s="81">
        <v>1</v>
      </c>
      <c r="P110" s="91" t="s">
        <v>672</v>
      </c>
      <c r="Q110" s="97"/>
      <c r="R110" s="97"/>
      <c r="S110" s="97" t="s">
        <v>782</v>
      </c>
      <c r="T110" s="82" t="s">
        <v>438</v>
      </c>
      <c r="U110" s="80">
        <v>0</v>
      </c>
      <c r="V110" s="87" t="s">
        <v>783</v>
      </c>
      <c r="W110" s="81">
        <v>0</v>
      </c>
      <c r="X110" s="262" t="s">
        <v>599</v>
      </c>
      <c r="Y110" s="97">
        <v>32</v>
      </c>
      <c r="Z110" s="177" t="s">
        <v>396</v>
      </c>
      <c r="AA110" s="502" t="s">
        <v>809</v>
      </c>
      <c r="AB110" s="500">
        <v>0.7</v>
      </c>
      <c r="AC110" s="503" t="s">
        <v>397</v>
      </c>
      <c r="AD110" s="82" t="s">
        <v>441</v>
      </c>
      <c r="AE110" s="80" t="s">
        <v>441</v>
      </c>
      <c r="AF110" s="81" t="s">
        <v>441</v>
      </c>
      <c r="AG110" s="79" t="s">
        <v>438</v>
      </c>
      <c r="AH110" s="81" t="s">
        <v>441</v>
      </c>
      <c r="AI110" s="81" t="s">
        <v>786</v>
      </c>
      <c r="AJ110" s="81" t="s">
        <v>787</v>
      </c>
      <c r="AK110" s="82">
        <v>115</v>
      </c>
      <c r="AL110" s="80">
        <v>1.99</v>
      </c>
      <c r="AM110" s="81">
        <v>4.55</v>
      </c>
      <c r="AN110" s="82">
        <v>61.64</v>
      </c>
      <c r="AO110" s="544" t="s">
        <v>788</v>
      </c>
      <c r="AP110" s="429">
        <f>(8760/1000)*(Summary!$D$10*$AN110+Summary!$D$9*$AM110+Summary!$D$8*$AL110)</f>
        <v>227.56728</v>
      </c>
      <c r="AQ110" s="430">
        <f t="shared" si="5"/>
        <v>227.56728</v>
      </c>
      <c r="AR110" s="431"/>
      <c r="AS110" s="66" t="str">
        <f t="shared" si="3"/>
        <v>N</v>
      </c>
      <c r="AT110" s="38">
        <f t="shared" si="4"/>
        <v>0</v>
      </c>
      <c r="AU110" s="432" t="s">
        <v>0</v>
      </c>
      <c r="AV110" s="826"/>
      <c r="AW110" s="777">
        <f>Summary!$D$19</f>
        <v>155</v>
      </c>
    </row>
    <row r="111" spans="1:243" s="118" customFormat="1" ht="12.75">
      <c r="A111" s="542">
        <v>105</v>
      </c>
      <c r="B111" s="405">
        <v>336</v>
      </c>
      <c r="C111" s="298" t="s">
        <v>697</v>
      </c>
      <c r="D111" s="574">
        <v>39685</v>
      </c>
      <c r="E111" s="579" t="s">
        <v>621</v>
      </c>
      <c r="F111" s="581"/>
      <c r="G111" s="584"/>
      <c r="H111" s="590">
        <v>1</v>
      </c>
      <c r="I111" s="596" t="s">
        <v>119</v>
      </c>
      <c r="J111" s="598">
        <v>4</v>
      </c>
      <c r="K111" s="603">
        <v>2.3</v>
      </c>
      <c r="L111" s="598" t="s">
        <v>115</v>
      </c>
      <c r="M111" s="114">
        <v>2048</v>
      </c>
      <c r="N111" s="43">
        <v>2</v>
      </c>
      <c r="O111" s="609">
        <v>1</v>
      </c>
      <c r="P111" s="611">
        <v>320</v>
      </c>
      <c r="Q111" s="611" t="s">
        <v>673</v>
      </c>
      <c r="R111" s="611"/>
      <c r="S111" s="611"/>
      <c r="T111" s="590" t="s">
        <v>441</v>
      </c>
      <c r="U111" s="617">
        <v>0</v>
      </c>
      <c r="V111" s="609" t="s">
        <v>116</v>
      </c>
      <c r="W111" s="609"/>
      <c r="X111" s="611" t="s">
        <v>117</v>
      </c>
      <c r="Y111" s="611"/>
      <c r="Z111" s="590" t="s">
        <v>398</v>
      </c>
      <c r="AA111" s="625" t="s">
        <v>35</v>
      </c>
      <c r="AB111" s="632" t="s">
        <v>118</v>
      </c>
      <c r="AC111" s="632"/>
      <c r="AD111" s="590" t="s">
        <v>438</v>
      </c>
      <c r="AE111" s="617" t="s">
        <v>441</v>
      </c>
      <c r="AF111" s="609" t="s">
        <v>441</v>
      </c>
      <c r="AG111" s="609" t="s">
        <v>438</v>
      </c>
      <c r="AH111" s="609" t="s">
        <v>441</v>
      </c>
      <c r="AI111" s="609" t="s">
        <v>484</v>
      </c>
      <c r="AJ111" s="609" t="s">
        <v>484</v>
      </c>
      <c r="AK111" s="590">
        <v>115</v>
      </c>
      <c r="AL111" s="641">
        <v>1.19</v>
      </c>
      <c r="AM111" s="644">
        <v>2.87</v>
      </c>
      <c r="AN111" s="648">
        <v>63.55</v>
      </c>
      <c r="AO111" s="655"/>
      <c r="AP111" s="429">
        <f>(8760/1000)*(Summary!$D$10*$AN111+Summary!$D$9*$AM111+Summary!$D$8*$AL111)</f>
        <v>229.66968</v>
      </c>
      <c r="AQ111" s="430">
        <f t="shared" si="5"/>
        <v>229.66968</v>
      </c>
      <c r="AR111" s="434"/>
      <c r="AS111" s="66" t="str">
        <f t="shared" si="3"/>
        <v>N</v>
      </c>
      <c r="AT111" s="38">
        <f t="shared" si="4"/>
        <v>0</v>
      </c>
      <c r="AU111" s="432" t="s">
        <v>0</v>
      </c>
      <c r="AV111" s="826"/>
      <c r="AW111" s="777">
        <f>Summary!$D$19</f>
        <v>155</v>
      </c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</row>
    <row r="112" spans="1:243" ht="63.75">
      <c r="A112" s="542">
        <v>106</v>
      </c>
      <c r="B112" s="405">
        <v>213</v>
      </c>
      <c r="C112" s="165" t="s">
        <v>708</v>
      </c>
      <c r="D112" s="220">
        <v>39681</v>
      </c>
      <c r="E112" s="222" t="s">
        <v>621</v>
      </c>
      <c r="F112" s="222" t="s">
        <v>432</v>
      </c>
      <c r="G112" s="99" t="s">
        <v>792</v>
      </c>
      <c r="H112" s="282">
        <v>1</v>
      </c>
      <c r="I112" s="296" t="s">
        <v>51</v>
      </c>
      <c r="J112" s="222">
        <v>4</v>
      </c>
      <c r="K112" s="471">
        <v>2.33</v>
      </c>
      <c r="L112" s="98" t="s">
        <v>24</v>
      </c>
      <c r="M112" s="39">
        <v>8192</v>
      </c>
      <c r="N112" s="43">
        <v>8</v>
      </c>
      <c r="O112" s="222">
        <v>1</v>
      </c>
      <c r="P112" s="263" t="s">
        <v>48</v>
      </c>
      <c r="Q112" s="263" t="s">
        <v>33</v>
      </c>
      <c r="R112" s="263" t="s">
        <v>49</v>
      </c>
      <c r="S112" s="263" t="s">
        <v>441</v>
      </c>
      <c r="T112" s="282" t="s">
        <v>441</v>
      </c>
      <c r="U112" s="304">
        <v>0</v>
      </c>
      <c r="V112" s="222" t="s">
        <v>475</v>
      </c>
      <c r="W112" s="222" t="s">
        <v>475</v>
      </c>
      <c r="X112" s="228" t="s">
        <v>19</v>
      </c>
      <c r="Y112" s="228">
        <v>24</v>
      </c>
      <c r="Z112" s="282" t="s">
        <v>396</v>
      </c>
      <c r="AA112" s="510" t="s">
        <v>50</v>
      </c>
      <c r="AB112" s="511">
        <v>0.68</v>
      </c>
      <c r="AC112" s="511" t="s">
        <v>438</v>
      </c>
      <c r="AD112" s="282" t="s">
        <v>441</v>
      </c>
      <c r="AE112" s="304" t="s">
        <v>441</v>
      </c>
      <c r="AF112" s="258" t="s">
        <v>441</v>
      </c>
      <c r="AG112" s="222" t="s">
        <v>438</v>
      </c>
      <c r="AH112" s="222" t="s">
        <v>441</v>
      </c>
      <c r="AI112" s="222">
        <v>1000</v>
      </c>
      <c r="AJ112" s="222">
        <v>100</v>
      </c>
      <c r="AK112" s="543">
        <v>230</v>
      </c>
      <c r="AL112" s="233">
        <v>1.27</v>
      </c>
      <c r="AM112" s="234">
        <v>2.82</v>
      </c>
      <c r="AN112" s="550">
        <v>68.99</v>
      </c>
      <c r="AO112" s="547"/>
      <c r="AP112" s="429">
        <f>(8760/1000)*(Summary!$D$10*$AN112+Summary!$D$9*$AM112+Summary!$D$8*$AL112)</f>
        <v>249.09497999999996</v>
      </c>
      <c r="AQ112" s="430">
        <f t="shared" si="5"/>
        <v>234.09497999999996</v>
      </c>
      <c r="AR112" s="442"/>
      <c r="AS112" s="66" t="str">
        <f t="shared" si="3"/>
        <v>Y</v>
      </c>
      <c r="AT112" s="38">
        <f t="shared" si="4"/>
        <v>15</v>
      </c>
      <c r="AU112" s="432" t="s">
        <v>0</v>
      </c>
      <c r="AV112" s="827"/>
      <c r="AW112" s="777">
        <f>Summary!$D$19</f>
        <v>155</v>
      </c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0"/>
      <c r="CJ112" s="100"/>
      <c r="CK112" s="100"/>
      <c r="CL112" s="100"/>
      <c r="CM112" s="100"/>
      <c r="CN112" s="100"/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100"/>
      <c r="ED112" s="100"/>
      <c r="EE112" s="100"/>
      <c r="EF112" s="100"/>
      <c r="EG112" s="100"/>
      <c r="EH112" s="100"/>
      <c r="EI112" s="100"/>
      <c r="EJ112" s="100"/>
      <c r="EK112" s="100"/>
      <c r="EL112" s="100"/>
      <c r="EM112" s="100"/>
      <c r="EN112" s="100"/>
      <c r="EO112" s="100"/>
      <c r="EP112" s="100"/>
      <c r="EQ112" s="100"/>
      <c r="ER112" s="100"/>
      <c r="ES112" s="100"/>
      <c r="ET112" s="100"/>
      <c r="EU112" s="100"/>
      <c r="EV112" s="100"/>
      <c r="EW112" s="100"/>
      <c r="EX112" s="100"/>
      <c r="EY112" s="100"/>
      <c r="EZ112" s="100"/>
      <c r="FA112" s="100"/>
      <c r="FB112" s="100"/>
      <c r="FC112" s="100"/>
      <c r="FD112" s="100"/>
      <c r="FE112" s="100"/>
      <c r="FF112" s="100"/>
      <c r="FG112" s="100"/>
      <c r="FH112" s="100"/>
      <c r="FI112" s="100"/>
      <c r="FJ112" s="100"/>
      <c r="FK112" s="100"/>
      <c r="FL112" s="100"/>
      <c r="FM112" s="100"/>
      <c r="FN112" s="100"/>
      <c r="FO112" s="100"/>
      <c r="FP112" s="100"/>
      <c r="FQ112" s="100"/>
      <c r="FR112" s="100"/>
      <c r="FS112" s="100"/>
      <c r="FT112" s="100"/>
      <c r="FU112" s="100"/>
      <c r="FV112" s="100"/>
      <c r="FW112" s="100"/>
      <c r="FX112" s="100"/>
      <c r="FY112" s="100"/>
      <c r="FZ112" s="100"/>
      <c r="GA112" s="100"/>
      <c r="GB112" s="100"/>
      <c r="GC112" s="100"/>
      <c r="GD112" s="100"/>
      <c r="GE112" s="100"/>
      <c r="GF112" s="100"/>
      <c r="GG112" s="100"/>
      <c r="GH112" s="100"/>
      <c r="GI112" s="100"/>
      <c r="GJ112" s="100"/>
      <c r="GK112" s="100"/>
      <c r="GL112" s="100"/>
      <c r="GM112" s="100"/>
      <c r="GN112" s="100"/>
      <c r="GO112" s="100"/>
      <c r="GP112" s="100"/>
      <c r="GQ112" s="100"/>
      <c r="GR112" s="100"/>
      <c r="GS112" s="100"/>
      <c r="GT112" s="100"/>
      <c r="GU112" s="100"/>
      <c r="GV112" s="100"/>
      <c r="GW112" s="100"/>
      <c r="GX112" s="100"/>
      <c r="GY112" s="100"/>
      <c r="GZ112" s="100"/>
      <c r="HA112" s="100"/>
      <c r="HB112" s="100"/>
      <c r="HC112" s="100"/>
      <c r="HD112" s="100"/>
      <c r="HE112" s="100"/>
      <c r="HF112" s="100"/>
      <c r="HG112" s="100"/>
      <c r="HH112" s="100"/>
      <c r="HI112" s="100"/>
      <c r="HJ112" s="100"/>
      <c r="HK112" s="100"/>
      <c r="HL112" s="100"/>
      <c r="HM112" s="100"/>
      <c r="HN112" s="100"/>
      <c r="HO112" s="100"/>
      <c r="HP112" s="100"/>
      <c r="HQ112" s="100"/>
      <c r="HR112" s="100"/>
      <c r="HS112" s="100"/>
      <c r="HT112" s="100"/>
      <c r="HU112" s="100"/>
      <c r="HV112" s="100"/>
      <c r="HW112" s="100"/>
      <c r="HX112" s="100"/>
      <c r="HY112" s="100"/>
      <c r="HZ112" s="100"/>
      <c r="IA112" s="100"/>
      <c r="IB112" s="100"/>
      <c r="IC112" s="100"/>
      <c r="ID112" s="100"/>
      <c r="IE112" s="100"/>
      <c r="IF112" s="100"/>
      <c r="IG112" s="100"/>
      <c r="IH112" s="100"/>
      <c r="II112" s="100"/>
    </row>
    <row r="113" spans="1:243" s="123" customFormat="1" ht="42.75">
      <c r="A113" s="542">
        <v>107</v>
      </c>
      <c r="B113" s="405">
        <v>207</v>
      </c>
      <c r="C113" s="165" t="s">
        <v>708</v>
      </c>
      <c r="D113" s="220">
        <v>39685</v>
      </c>
      <c r="E113" s="222" t="s">
        <v>621</v>
      </c>
      <c r="F113" s="222" t="s">
        <v>432</v>
      </c>
      <c r="G113" s="99" t="s">
        <v>792</v>
      </c>
      <c r="H113" s="282">
        <v>1</v>
      </c>
      <c r="I113" s="296" t="s">
        <v>44</v>
      </c>
      <c r="J113" s="222">
        <v>4</v>
      </c>
      <c r="K113" s="471">
        <v>2.4</v>
      </c>
      <c r="L113" s="222" t="s">
        <v>41</v>
      </c>
      <c r="M113" s="167">
        <v>3072</v>
      </c>
      <c r="N113" s="43">
        <v>3</v>
      </c>
      <c r="O113" s="222">
        <v>1</v>
      </c>
      <c r="P113" s="263" t="s">
        <v>42</v>
      </c>
      <c r="Q113" s="263" t="s">
        <v>33</v>
      </c>
      <c r="R113" s="263" t="s">
        <v>475</v>
      </c>
      <c r="S113" s="263" t="s">
        <v>438</v>
      </c>
      <c r="T113" s="282" t="s">
        <v>441</v>
      </c>
      <c r="U113" s="304">
        <v>0</v>
      </c>
      <c r="V113" s="222" t="s">
        <v>475</v>
      </c>
      <c r="W113" s="222" t="s">
        <v>475</v>
      </c>
      <c r="X113" s="228" t="s">
        <v>19</v>
      </c>
      <c r="Y113" s="228" t="s">
        <v>475</v>
      </c>
      <c r="Z113" s="282" t="s">
        <v>396</v>
      </c>
      <c r="AA113" s="510" t="s">
        <v>809</v>
      </c>
      <c r="AB113" s="511">
        <v>0.68</v>
      </c>
      <c r="AC113" s="511" t="s">
        <v>441</v>
      </c>
      <c r="AD113" s="282" t="s">
        <v>441</v>
      </c>
      <c r="AE113" s="304" t="s">
        <v>441</v>
      </c>
      <c r="AF113" s="258" t="s">
        <v>441</v>
      </c>
      <c r="AG113" s="222" t="s">
        <v>438</v>
      </c>
      <c r="AH113" s="222" t="s">
        <v>441</v>
      </c>
      <c r="AI113" s="222">
        <v>1000</v>
      </c>
      <c r="AJ113" s="222">
        <v>100</v>
      </c>
      <c r="AK113" s="543">
        <v>230</v>
      </c>
      <c r="AL113" s="551">
        <v>3.16</v>
      </c>
      <c r="AM113" s="334">
        <v>4.77</v>
      </c>
      <c r="AN113" s="550">
        <v>62.49</v>
      </c>
      <c r="AO113" s="547"/>
      <c r="AP113" s="429">
        <f>(8760/1000)*(Summary!$D$10*$AN113+Summary!$D$9*$AM113+Summary!$D$8*$AL113)</f>
        <v>236.2791</v>
      </c>
      <c r="AQ113" s="430">
        <f t="shared" si="5"/>
        <v>236.2791</v>
      </c>
      <c r="AR113" s="442"/>
      <c r="AS113" s="66" t="str">
        <f t="shared" si="3"/>
        <v>N</v>
      </c>
      <c r="AT113" s="38">
        <f t="shared" si="4"/>
        <v>0</v>
      </c>
      <c r="AU113" s="432" t="s">
        <v>0</v>
      </c>
      <c r="AV113" s="826"/>
      <c r="AW113" s="777">
        <f>Summary!$D$19</f>
        <v>155</v>
      </c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</row>
    <row r="114" spans="1:49" s="123" customFormat="1" ht="63.75">
      <c r="A114" s="542">
        <v>108</v>
      </c>
      <c r="B114" s="405">
        <v>212</v>
      </c>
      <c r="C114" s="165" t="s">
        <v>708</v>
      </c>
      <c r="D114" s="220">
        <v>39681</v>
      </c>
      <c r="E114" s="222" t="s">
        <v>621</v>
      </c>
      <c r="F114" s="222" t="s">
        <v>432</v>
      </c>
      <c r="G114" s="99" t="s">
        <v>792</v>
      </c>
      <c r="H114" s="282">
        <v>1</v>
      </c>
      <c r="I114" s="296" t="s">
        <v>47</v>
      </c>
      <c r="J114" s="222">
        <v>4</v>
      </c>
      <c r="K114" s="471">
        <v>2.33</v>
      </c>
      <c r="L114" s="98" t="s">
        <v>24</v>
      </c>
      <c r="M114" s="39">
        <v>8192</v>
      </c>
      <c r="N114" s="43">
        <v>8</v>
      </c>
      <c r="O114" s="222">
        <v>1</v>
      </c>
      <c r="P114" s="263" t="s">
        <v>48</v>
      </c>
      <c r="Q114" s="263" t="s">
        <v>33</v>
      </c>
      <c r="R114" s="263" t="s">
        <v>49</v>
      </c>
      <c r="S114" s="263" t="s">
        <v>441</v>
      </c>
      <c r="T114" s="282" t="s">
        <v>441</v>
      </c>
      <c r="U114" s="304">
        <v>0</v>
      </c>
      <c r="V114" s="222" t="s">
        <v>475</v>
      </c>
      <c r="W114" s="222" t="s">
        <v>475</v>
      </c>
      <c r="X114" s="228" t="s">
        <v>19</v>
      </c>
      <c r="Y114" s="228">
        <v>24</v>
      </c>
      <c r="Z114" s="282" t="s">
        <v>396</v>
      </c>
      <c r="AA114" s="510" t="s">
        <v>50</v>
      </c>
      <c r="AB114" s="511">
        <v>0.68</v>
      </c>
      <c r="AC114" s="511" t="s">
        <v>438</v>
      </c>
      <c r="AD114" s="282" t="s">
        <v>441</v>
      </c>
      <c r="AE114" s="304" t="s">
        <v>441</v>
      </c>
      <c r="AF114" s="258" t="s">
        <v>441</v>
      </c>
      <c r="AG114" s="222" t="s">
        <v>438</v>
      </c>
      <c r="AH114" s="222" t="s">
        <v>441</v>
      </c>
      <c r="AI114" s="222">
        <v>1000</v>
      </c>
      <c r="AJ114" s="222">
        <v>100</v>
      </c>
      <c r="AK114" s="543">
        <v>115</v>
      </c>
      <c r="AL114" s="233">
        <v>1.22</v>
      </c>
      <c r="AM114" s="234">
        <v>2.78</v>
      </c>
      <c r="AN114" s="550">
        <v>69.77</v>
      </c>
      <c r="AO114" s="547"/>
      <c r="AP114" s="429">
        <f>(8760/1000)*(Summary!$D$10*$AN114+Summary!$D$9*$AM114+Summary!$D$8*$AL114)</f>
        <v>251.56968</v>
      </c>
      <c r="AQ114" s="430">
        <f t="shared" si="5"/>
        <v>236.56968</v>
      </c>
      <c r="AR114" s="441"/>
      <c r="AS114" s="66" t="str">
        <f t="shared" si="3"/>
        <v>Y</v>
      </c>
      <c r="AT114" s="38">
        <f t="shared" si="4"/>
        <v>15</v>
      </c>
      <c r="AU114" s="432" t="s">
        <v>0</v>
      </c>
      <c r="AV114" s="824"/>
      <c r="AW114" s="777">
        <f>Summary!$D$19</f>
        <v>155</v>
      </c>
    </row>
    <row r="115" spans="1:49" ht="51">
      <c r="A115" s="542">
        <v>109</v>
      </c>
      <c r="B115" s="405">
        <v>122</v>
      </c>
      <c r="C115" s="40" t="s">
        <v>710</v>
      </c>
      <c r="D115" s="71">
        <v>39506</v>
      </c>
      <c r="E115" s="37" t="s">
        <v>820</v>
      </c>
      <c r="F115" s="37" t="s">
        <v>432</v>
      </c>
      <c r="G115" s="66" t="s">
        <v>686</v>
      </c>
      <c r="H115" s="52">
        <v>1</v>
      </c>
      <c r="I115" s="40" t="s">
        <v>688</v>
      </c>
      <c r="J115" s="37">
        <v>2</v>
      </c>
      <c r="K115" s="466">
        <v>2.4</v>
      </c>
      <c r="L115" s="37" t="s">
        <v>671</v>
      </c>
      <c r="M115" s="37">
        <v>4096</v>
      </c>
      <c r="N115" s="43">
        <v>4</v>
      </c>
      <c r="O115" s="37">
        <v>1</v>
      </c>
      <c r="P115" s="66" t="s">
        <v>689</v>
      </c>
      <c r="Q115" s="66" t="s">
        <v>690</v>
      </c>
      <c r="R115" s="66" t="s">
        <v>691</v>
      </c>
      <c r="S115" s="113" t="s">
        <v>441</v>
      </c>
      <c r="T115" s="52"/>
      <c r="U115" s="40">
        <v>0</v>
      </c>
      <c r="V115" s="37"/>
      <c r="W115" s="37"/>
      <c r="X115" s="65"/>
      <c r="Y115" s="65"/>
      <c r="Z115" s="52" t="s">
        <v>396</v>
      </c>
      <c r="AA115" s="492">
        <v>250</v>
      </c>
      <c r="AB115" s="488">
        <v>79</v>
      </c>
      <c r="AC115" s="488" t="s">
        <v>438</v>
      </c>
      <c r="AD115" s="52" t="s">
        <v>441</v>
      </c>
      <c r="AE115" s="40" t="s">
        <v>438</v>
      </c>
      <c r="AF115" s="37" t="s">
        <v>438</v>
      </c>
      <c r="AG115" s="37" t="s">
        <v>441</v>
      </c>
      <c r="AH115" s="37" t="s">
        <v>441</v>
      </c>
      <c r="AI115" s="37" t="s">
        <v>676</v>
      </c>
      <c r="AJ115" s="37" t="s">
        <v>676</v>
      </c>
      <c r="AK115" s="52">
        <v>100</v>
      </c>
      <c r="AL115" s="40">
        <v>1.32</v>
      </c>
      <c r="AM115" s="37">
        <v>2.14</v>
      </c>
      <c r="AN115" s="52">
        <v>70.8</v>
      </c>
      <c r="AO115" s="68"/>
      <c r="AP115" s="429">
        <f>(8760/1000)*(Summary!$D$10*$AN115+Summary!$D$9*$AM115+Summary!$D$8*$AL115)</f>
        <v>255.38027999999997</v>
      </c>
      <c r="AQ115" s="430">
        <f t="shared" si="5"/>
        <v>240.38027999999997</v>
      </c>
      <c r="AR115" s="431"/>
      <c r="AS115" s="66" t="str">
        <f t="shared" si="3"/>
        <v>Y</v>
      </c>
      <c r="AT115" s="38">
        <f t="shared" si="4"/>
        <v>15</v>
      </c>
      <c r="AU115" s="432" t="s">
        <v>0</v>
      </c>
      <c r="AV115" s="828"/>
      <c r="AW115" s="777">
        <f>Summary!$D$19</f>
        <v>155</v>
      </c>
    </row>
    <row r="116" spans="1:243" ht="42.75">
      <c r="A116" s="542">
        <v>110</v>
      </c>
      <c r="B116" s="405">
        <v>206</v>
      </c>
      <c r="C116" s="165" t="s">
        <v>708</v>
      </c>
      <c r="D116" s="575">
        <v>39685</v>
      </c>
      <c r="E116" s="167" t="s">
        <v>621</v>
      </c>
      <c r="F116" s="167" t="s">
        <v>432</v>
      </c>
      <c r="G116" s="582" t="s">
        <v>792</v>
      </c>
      <c r="H116" s="591">
        <v>1</v>
      </c>
      <c r="I116" s="305" t="s">
        <v>44</v>
      </c>
      <c r="J116" s="167">
        <v>4</v>
      </c>
      <c r="K116" s="604">
        <v>2.4</v>
      </c>
      <c r="L116" s="167" t="s">
        <v>41</v>
      </c>
      <c r="M116" s="167">
        <v>3072</v>
      </c>
      <c r="N116" s="43">
        <v>3</v>
      </c>
      <c r="O116" s="167">
        <v>1</v>
      </c>
      <c r="P116" s="587" t="s">
        <v>42</v>
      </c>
      <c r="Q116" s="587" t="s">
        <v>33</v>
      </c>
      <c r="R116" s="587" t="s">
        <v>475</v>
      </c>
      <c r="S116" s="587" t="s">
        <v>438</v>
      </c>
      <c r="T116" s="591" t="s">
        <v>441</v>
      </c>
      <c r="U116" s="618">
        <v>0</v>
      </c>
      <c r="V116" s="167" t="s">
        <v>475</v>
      </c>
      <c r="W116" s="167" t="s">
        <v>475</v>
      </c>
      <c r="X116" s="620" t="s">
        <v>19</v>
      </c>
      <c r="Y116" s="620" t="s">
        <v>475</v>
      </c>
      <c r="Z116" s="591" t="s">
        <v>396</v>
      </c>
      <c r="AA116" s="627" t="s">
        <v>809</v>
      </c>
      <c r="AB116" s="633">
        <v>0.68</v>
      </c>
      <c r="AC116" s="633" t="s">
        <v>441</v>
      </c>
      <c r="AD116" s="591" t="s">
        <v>441</v>
      </c>
      <c r="AE116" s="618" t="s">
        <v>441</v>
      </c>
      <c r="AF116" s="637" t="s">
        <v>441</v>
      </c>
      <c r="AG116" s="167" t="s">
        <v>438</v>
      </c>
      <c r="AH116" s="167" t="s">
        <v>441</v>
      </c>
      <c r="AI116" s="167">
        <v>1000</v>
      </c>
      <c r="AJ116" s="167">
        <v>100</v>
      </c>
      <c r="AK116" s="639">
        <v>115</v>
      </c>
      <c r="AL116" s="642">
        <v>3.2</v>
      </c>
      <c r="AM116" s="646">
        <v>4.82</v>
      </c>
      <c r="AN116" s="649">
        <v>64.41</v>
      </c>
      <c r="AO116" s="653"/>
      <c r="AP116" s="429">
        <f>(8760/1000)*(Summary!$D$10*$AN116+Summary!$D$9*$AM116+Summary!$D$8*$AL116)</f>
        <v>243.2214</v>
      </c>
      <c r="AQ116" s="430">
        <f t="shared" si="5"/>
        <v>243.2214</v>
      </c>
      <c r="AR116" s="442"/>
      <c r="AS116" s="66" t="str">
        <f t="shared" si="3"/>
        <v>N</v>
      </c>
      <c r="AT116" s="38">
        <f t="shared" si="4"/>
        <v>0</v>
      </c>
      <c r="AU116" s="432" t="s">
        <v>0</v>
      </c>
      <c r="AV116" s="825"/>
      <c r="AW116" s="777">
        <f>Summary!$D$19</f>
        <v>155</v>
      </c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2"/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2"/>
      <c r="DR116" s="102"/>
      <c r="DS116" s="102"/>
      <c r="DT116" s="102"/>
      <c r="DU116" s="102"/>
      <c r="DV116" s="102"/>
      <c r="DW116" s="102"/>
      <c r="DX116" s="102"/>
      <c r="DY116" s="102"/>
      <c r="DZ116" s="102"/>
      <c r="EA116" s="102"/>
      <c r="EB116" s="102"/>
      <c r="EC116" s="102"/>
      <c r="ED116" s="102"/>
      <c r="EE116" s="102"/>
      <c r="EF116" s="102"/>
      <c r="EG116" s="102"/>
      <c r="EH116" s="102"/>
      <c r="EI116" s="102"/>
      <c r="EJ116" s="102"/>
      <c r="EK116" s="102"/>
      <c r="EL116" s="102"/>
      <c r="EM116" s="102"/>
      <c r="EN116" s="102"/>
      <c r="EO116" s="102"/>
      <c r="EP116" s="102"/>
      <c r="EQ116" s="102"/>
      <c r="ER116" s="102"/>
      <c r="ES116" s="102"/>
      <c r="ET116" s="102"/>
      <c r="EU116" s="102"/>
      <c r="EV116" s="102"/>
      <c r="EW116" s="102"/>
      <c r="EX116" s="102"/>
      <c r="EY116" s="102"/>
      <c r="EZ116" s="102"/>
      <c r="FA116" s="102"/>
      <c r="FB116" s="102"/>
      <c r="FC116" s="102"/>
      <c r="FD116" s="102"/>
      <c r="FE116" s="102"/>
      <c r="FF116" s="102"/>
      <c r="FG116" s="102"/>
      <c r="FH116" s="102"/>
      <c r="FI116" s="102"/>
      <c r="FJ116" s="102"/>
      <c r="FK116" s="102"/>
      <c r="FL116" s="102"/>
      <c r="FM116" s="102"/>
      <c r="FN116" s="102"/>
      <c r="FO116" s="102"/>
      <c r="FP116" s="102"/>
      <c r="FQ116" s="102"/>
      <c r="FR116" s="102"/>
      <c r="FS116" s="102"/>
      <c r="FT116" s="102"/>
      <c r="FU116" s="102"/>
      <c r="FV116" s="102"/>
      <c r="FW116" s="102"/>
      <c r="FX116" s="102"/>
      <c r="FY116" s="102"/>
      <c r="FZ116" s="102"/>
      <c r="GA116" s="102"/>
      <c r="GB116" s="102"/>
      <c r="GC116" s="102"/>
      <c r="GD116" s="102"/>
      <c r="GE116" s="102"/>
      <c r="GF116" s="102"/>
      <c r="GG116" s="102"/>
      <c r="GH116" s="102"/>
      <c r="GI116" s="102"/>
      <c r="GJ116" s="102"/>
      <c r="GK116" s="102"/>
      <c r="GL116" s="102"/>
      <c r="GM116" s="102"/>
      <c r="GN116" s="102"/>
      <c r="GO116" s="102"/>
      <c r="GP116" s="102"/>
      <c r="GQ116" s="102"/>
      <c r="GR116" s="102"/>
      <c r="GS116" s="102"/>
      <c r="GT116" s="102"/>
      <c r="GU116" s="102"/>
      <c r="GV116" s="102"/>
      <c r="GW116" s="102"/>
      <c r="GX116" s="102"/>
      <c r="GY116" s="102"/>
      <c r="GZ116" s="102"/>
      <c r="HA116" s="102"/>
      <c r="HB116" s="102"/>
      <c r="HC116" s="102"/>
      <c r="HD116" s="102"/>
      <c r="HE116" s="102"/>
      <c r="HF116" s="102"/>
      <c r="HG116" s="102"/>
      <c r="HH116" s="102"/>
      <c r="HI116" s="102"/>
      <c r="HJ116" s="102"/>
      <c r="HK116" s="102"/>
      <c r="HL116" s="102"/>
      <c r="HM116" s="102"/>
      <c r="HN116" s="102"/>
      <c r="HO116" s="102"/>
      <c r="HP116" s="102"/>
      <c r="HQ116" s="102"/>
      <c r="HR116" s="102"/>
      <c r="HS116" s="102"/>
      <c r="HT116" s="102"/>
      <c r="HU116" s="102"/>
      <c r="HV116" s="102"/>
      <c r="HW116" s="102"/>
      <c r="HX116" s="102"/>
      <c r="HY116" s="102"/>
      <c r="HZ116" s="102"/>
      <c r="IA116" s="102"/>
      <c r="IB116" s="102"/>
      <c r="IC116" s="102"/>
      <c r="ID116" s="102"/>
      <c r="IE116" s="102"/>
      <c r="IF116" s="102"/>
      <c r="IG116" s="102"/>
      <c r="IH116" s="102"/>
      <c r="II116" s="102"/>
    </row>
    <row r="117" spans="1:243" s="5" customFormat="1" ht="42.75">
      <c r="A117" s="542">
        <v>111</v>
      </c>
      <c r="B117" s="405">
        <v>208</v>
      </c>
      <c r="C117" s="165" t="s">
        <v>708</v>
      </c>
      <c r="D117" s="575">
        <v>39686</v>
      </c>
      <c r="E117" s="167" t="s">
        <v>621</v>
      </c>
      <c r="F117" s="167" t="s">
        <v>432</v>
      </c>
      <c r="G117" s="582" t="s">
        <v>792</v>
      </c>
      <c r="H117" s="591">
        <v>1</v>
      </c>
      <c r="I117" s="305" t="s">
        <v>45</v>
      </c>
      <c r="J117" s="167">
        <v>3</v>
      </c>
      <c r="K117" s="604">
        <v>2.4</v>
      </c>
      <c r="L117" s="167" t="s">
        <v>41</v>
      </c>
      <c r="M117" s="167">
        <v>3072</v>
      </c>
      <c r="N117" s="43">
        <v>3</v>
      </c>
      <c r="O117" s="167">
        <v>1</v>
      </c>
      <c r="P117" s="587" t="s">
        <v>42</v>
      </c>
      <c r="Q117" s="587" t="s">
        <v>33</v>
      </c>
      <c r="R117" s="587" t="s">
        <v>475</v>
      </c>
      <c r="S117" s="587" t="s">
        <v>438</v>
      </c>
      <c r="T117" s="591" t="s">
        <v>441</v>
      </c>
      <c r="U117" s="618">
        <v>0</v>
      </c>
      <c r="V117" s="167" t="s">
        <v>475</v>
      </c>
      <c r="W117" s="167" t="s">
        <v>475</v>
      </c>
      <c r="X117" s="620" t="s">
        <v>19</v>
      </c>
      <c r="Y117" s="620" t="s">
        <v>475</v>
      </c>
      <c r="Z117" s="591" t="s">
        <v>396</v>
      </c>
      <c r="AA117" s="627" t="s">
        <v>809</v>
      </c>
      <c r="AB117" s="633">
        <v>0.68</v>
      </c>
      <c r="AC117" s="633" t="s">
        <v>441</v>
      </c>
      <c r="AD117" s="591" t="s">
        <v>441</v>
      </c>
      <c r="AE117" s="618" t="s">
        <v>441</v>
      </c>
      <c r="AF117" s="637" t="s">
        <v>441</v>
      </c>
      <c r="AG117" s="167" t="s">
        <v>438</v>
      </c>
      <c r="AH117" s="167" t="s">
        <v>441</v>
      </c>
      <c r="AI117" s="167">
        <v>1000</v>
      </c>
      <c r="AJ117" s="167">
        <v>100</v>
      </c>
      <c r="AK117" s="639">
        <v>115</v>
      </c>
      <c r="AL117" s="642">
        <v>2.73</v>
      </c>
      <c r="AM117" s="646">
        <v>4.86</v>
      </c>
      <c r="AN117" s="649">
        <v>66.67</v>
      </c>
      <c r="AO117" s="653"/>
      <c r="AP117" s="429">
        <f>(8760/1000)*(Summary!$D$10*$AN117+Summary!$D$9*$AM117+Summary!$D$8*$AL117)</f>
        <v>248.89350000000002</v>
      </c>
      <c r="AQ117" s="430">
        <f t="shared" si="5"/>
        <v>248.89350000000002</v>
      </c>
      <c r="AR117" s="431"/>
      <c r="AS117" s="66" t="str">
        <f t="shared" si="3"/>
        <v>N</v>
      </c>
      <c r="AT117" s="38">
        <f t="shared" si="4"/>
        <v>0</v>
      </c>
      <c r="AU117" s="432" t="s">
        <v>0</v>
      </c>
      <c r="AV117" s="825"/>
      <c r="AW117" s="777">
        <f>Summary!$D$19</f>
        <v>155</v>
      </c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  <c r="CW117" s="102"/>
      <c r="CX117" s="102"/>
      <c r="CY117" s="102"/>
      <c r="CZ117" s="102"/>
      <c r="DA117" s="102"/>
      <c r="DB117" s="102"/>
      <c r="DC117" s="102"/>
      <c r="DD117" s="102"/>
      <c r="DE117" s="102"/>
      <c r="DF117" s="102"/>
      <c r="DG117" s="102"/>
      <c r="DH117" s="102"/>
      <c r="DI117" s="102"/>
      <c r="DJ117" s="102"/>
      <c r="DK117" s="102"/>
      <c r="DL117" s="102"/>
      <c r="DM117" s="102"/>
      <c r="DN117" s="102"/>
      <c r="DO117" s="102"/>
      <c r="DP117" s="102"/>
      <c r="DQ117" s="102"/>
      <c r="DR117" s="102"/>
      <c r="DS117" s="102"/>
      <c r="DT117" s="102"/>
      <c r="DU117" s="102"/>
      <c r="DV117" s="102"/>
      <c r="DW117" s="102"/>
      <c r="DX117" s="102"/>
      <c r="DY117" s="102"/>
      <c r="DZ117" s="102"/>
      <c r="EA117" s="102"/>
      <c r="EB117" s="102"/>
      <c r="EC117" s="102"/>
      <c r="ED117" s="102"/>
      <c r="EE117" s="102"/>
      <c r="EF117" s="102"/>
      <c r="EG117" s="102"/>
      <c r="EH117" s="102"/>
      <c r="EI117" s="102"/>
      <c r="EJ117" s="102"/>
      <c r="EK117" s="102"/>
      <c r="EL117" s="102"/>
      <c r="EM117" s="102"/>
      <c r="EN117" s="102"/>
      <c r="EO117" s="102"/>
      <c r="EP117" s="102"/>
      <c r="EQ117" s="102"/>
      <c r="ER117" s="102"/>
      <c r="ES117" s="102"/>
      <c r="ET117" s="102"/>
      <c r="EU117" s="102"/>
      <c r="EV117" s="102"/>
      <c r="EW117" s="102"/>
      <c r="EX117" s="102"/>
      <c r="EY117" s="102"/>
      <c r="EZ117" s="102"/>
      <c r="FA117" s="102"/>
      <c r="FB117" s="102"/>
      <c r="FC117" s="102"/>
      <c r="FD117" s="102"/>
      <c r="FE117" s="102"/>
      <c r="FF117" s="102"/>
      <c r="FG117" s="102"/>
      <c r="FH117" s="102"/>
      <c r="FI117" s="102"/>
      <c r="FJ117" s="102"/>
      <c r="FK117" s="102"/>
      <c r="FL117" s="102"/>
      <c r="FM117" s="102"/>
      <c r="FN117" s="102"/>
      <c r="FO117" s="102"/>
      <c r="FP117" s="102"/>
      <c r="FQ117" s="102"/>
      <c r="FR117" s="102"/>
      <c r="FS117" s="102"/>
      <c r="FT117" s="102"/>
      <c r="FU117" s="102"/>
      <c r="FV117" s="102"/>
      <c r="FW117" s="102"/>
      <c r="FX117" s="102"/>
      <c r="FY117" s="102"/>
      <c r="FZ117" s="102"/>
      <c r="GA117" s="102"/>
      <c r="GB117" s="102"/>
      <c r="GC117" s="102"/>
      <c r="GD117" s="102"/>
      <c r="GE117" s="102"/>
      <c r="GF117" s="102"/>
      <c r="GG117" s="102"/>
      <c r="GH117" s="102"/>
      <c r="GI117" s="102"/>
      <c r="GJ117" s="102"/>
      <c r="GK117" s="102"/>
      <c r="GL117" s="102"/>
      <c r="GM117" s="102"/>
      <c r="GN117" s="102"/>
      <c r="GO117" s="102"/>
      <c r="GP117" s="102"/>
      <c r="GQ117" s="102"/>
      <c r="GR117" s="102"/>
      <c r="GS117" s="102"/>
      <c r="GT117" s="102"/>
      <c r="GU117" s="102"/>
      <c r="GV117" s="102"/>
      <c r="GW117" s="102"/>
      <c r="GX117" s="102"/>
      <c r="GY117" s="102"/>
      <c r="GZ117" s="102"/>
      <c r="HA117" s="102"/>
      <c r="HB117" s="102"/>
      <c r="HC117" s="102"/>
      <c r="HD117" s="102"/>
      <c r="HE117" s="102"/>
      <c r="HF117" s="102"/>
      <c r="HG117" s="102"/>
      <c r="HH117" s="102"/>
      <c r="HI117" s="102"/>
      <c r="HJ117" s="102"/>
      <c r="HK117" s="102"/>
      <c r="HL117" s="102"/>
      <c r="HM117" s="102"/>
      <c r="HN117" s="102"/>
      <c r="HO117" s="102"/>
      <c r="HP117" s="102"/>
      <c r="HQ117" s="102"/>
      <c r="HR117" s="102"/>
      <c r="HS117" s="102"/>
      <c r="HT117" s="102"/>
      <c r="HU117" s="102"/>
      <c r="HV117" s="102"/>
      <c r="HW117" s="102"/>
      <c r="HX117" s="102"/>
      <c r="HY117" s="102"/>
      <c r="HZ117" s="102"/>
      <c r="IA117" s="102"/>
      <c r="IB117" s="102"/>
      <c r="IC117" s="102"/>
      <c r="ID117" s="102"/>
      <c r="IE117" s="102"/>
      <c r="IF117" s="102"/>
      <c r="IG117" s="102"/>
      <c r="IH117" s="102"/>
      <c r="II117" s="102"/>
    </row>
    <row r="118" spans="1:243" s="100" customFormat="1" ht="42.75">
      <c r="A118" s="542">
        <v>112</v>
      </c>
      <c r="B118" s="405">
        <v>209</v>
      </c>
      <c r="C118" s="165" t="s">
        <v>708</v>
      </c>
      <c r="D118" s="575">
        <v>39686</v>
      </c>
      <c r="E118" s="167" t="s">
        <v>621</v>
      </c>
      <c r="F118" s="167" t="s">
        <v>432</v>
      </c>
      <c r="G118" s="582" t="s">
        <v>792</v>
      </c>
      <c r="H118" s="591">
        <v>1</v>
      </c>
      <c r="I118" s="305" t="s">
        <v>45</v>
      </c>
      <c r="J118" s="167">
        <v>3</v>
      </c>
      <c r="K118" s="604">
        <v>2.4</v>
      </c>
      <c r="L118" s="167" t="s">
        <v>41</v>
      </c>
      <c r="M118" s="167">
        <v>3072</v>
      </c>
      <c r="N118" s="43">
        <v>3</v>
      </c>
      <c r="O118" s="167">
        <v>1</v>
      </c>
      <c r="P118" s="587" t="s">
        <v>42</v>
      </c>
      <c r="Q118" s="587" t="s">
        <v>33</v>
      </c>
      <c r="R118" s="587" t="s">
        <v>475</v>
      </c>
      <c r="S118" s="587" t="s">
        <v>438</v>
      </c>
      <c r="T118" s="591" t="s">
        <v>441</v>
      </c>
      <c r="U118" s="618">
        <v>0</v>
      </c>
      <c r="V118" s="167" t="s">
        <v>475</v>
      </c>
      <c r="W118" s="167" t="s">
        <v>475</v>
      </c>
      <c r="X118" s="620" t="s">
        <v>19</v>
      </c>
      <c r="Y118" s="620" t="s">
        <v>475</v>
      </c>
      <c r="Z118" s="591" t="s">
        <v>396</v>
      </c>
      <c r="AA118" s="627" t="s">
        <v>809</v>
      </c>
      <c r="AB118" s="633">
        <v>0.68</v>
      </c>
      <c r="AC118" s="633" t="s">
        <v>441</v>
      </c>
      <c r="AD118" s="591" t="s">
        <v>441</v>
      </c>
      <c r="AE118" s="618" t="s">
        <v>441</v>
      </c>
      <c r="AF118" s="637" t="s">
        <v>441</v>
      </c>
      <c r="AG118" s="167" t="s">
        <v>438</v>
      </c>
      <c r="AH118" s="167" t="s">
        <v>441</v>
      </c>
      <c r="AI118" s="167">
        <v>1000</v>
      </c>
      <c r="AJ118" s="167">
        <v>100</v>
      </c>
      <c r="AK118" s="639">
        <v>230</v>
      </c>
      <c r="AL118" s="642">
        <v>3.15</v>
      </c>
      <c r="AM118" s="646">
        <v>4.81</v>
      </c>
      <c r="AN118" s="649">
        <v>66.34</v>
      </c>
      <c r="AO118" s="653"/>
      <c r="AP118" s="429">
        <f>(8760/1000)*(Summary!$D$10*$AN118+Summary!$D$9*$AM118+Summary!$D$8*$AL118)</f>
        <v>249.73884000000004</v>
      </c>
      <c r="AQ118" s="430">
        <f t="shared" si="5"/>
        <v>249.73884000000004</v>
      </c>
      <c r="AR118" s="442"/>
      <c r="AS118" s="66" t="str">
        <f t="shared" si="3"/>
        <v>N</v>
      </c>
      <c r="AT118" s="38">
        <f t="shared" si="4"/>
        <v>0</v>
      </c>
      <c r="AU118" s="432" t="s">
        <v>0</v>
      </c>
      <c r="AV118" s="824"/>
      <c r="AW118" s="777">
        <f>Summary!$D$19</f>
        <v>155</v>
      </c>
      <c r="AX118" s="123"/>
      <c r="AY118" s="123"/>
      <c r="AZ118" s="123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123"/>
      <c r="BR118" s="123"/>
      <c r="BS118" s="123"/>
      <c r="BT118" s="123"/>
      <c r="BU118" s="123"/>
      <c r="BV118" s="123"/>
      <c r="BW118" s="123"/>
      <c r="BX118" s="123"/>
      <c r="BY118" s="123"/>
      <c r="BZ118" s="123"/>
      <c r="CA118" s="123"/>
      <c r="CB118" s="123"/>
      <c r="CC118" s="123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3"/>
      <c r="CW118" s="123"/>
      <c r="CX118" s="123"/>
      <c r="CY118" s="123"/>
      <c r="CZ118" s="123"/>
      <c r="DA118" s="123"/>
      <c r="DB118" s="123"/>
      <c r="DC118" s="123"/>
      <c r="DD118" s="123"/>
      <c r="DE118" s="123"/>
      <c r="DF118" s="123"/>
      <c r="DG118" s="123"/>
      <c r="DH118" s="123"/>
      <c r="DI118" s="123"/>
      <c r="DJ118" s="123"/>
      <c r="DK118" s="123"/>
      <c r="DL118" s="123"/>
      <c r="DM118" s="123"/>
      <c r="DN118" s="123"/>
      <c r="DO118" s="123"/>
      <c r="DP118" s="123"/>
      <c r="DQ118" s="123"/>
      <c r="DR118" s="123"/>
      <c r="DS118" s="123"/>
      <c r="DT118" s="123"/>
      <c r="DU118" s="123"/>
      <c r="DV118" s="123"/>
      <c r="DW118" s="123"/>
      <c r="DX118" s="123"/>
      <c r="DY118" s="123"/>
      <c r="DZ118" s="123"/>
      <c r="EA118" s="123"/>
      <c r="EB118" s="123"/>
      <c r="EC118" s="123"/>
      <c r="ED118" s="123"/>
      <c r="EE118" s="123"/>
      <c r="EF118" s="123"/>
      <c r="EG118" s="123"/>
      <c r="EH118" s="123"/>
      <c r="EI118" s="123"/>
      <c r="EJ118" s="123"/>
      <c r="EK118" s="123"/>
      <c r="EL118" s="123"/>
      <c r="EM118" s="123"/>
      <c r="EN118" s="123"/>
      <c r="EO118" s="123"/>
      <c r="EP118" s="123"/>
      <c r="EQ118" s="123"/>
      <c r="ER118" s="123"/>
      <c r="ES118" s="123"/>
      <c r="ET118" s="123"/>
      <c r="EU118" s="123"/>
      <c r="EV118" s="123"/>
      <c r="EW118" s="123"/>
      <c r="EX118" s="123"/>
      <c r="EY118" s="123"/>
      <c r="EZ118" s="123"/>
      <c r="FA118" s="123"/>
      <c r="FB118" s="123"/>
      <c r="FC118" s="123"/>
      <c r="FD118" s="123"/>
      <c r="FE118" s="123"/>
      <c r="FF118" s="123"/>
      <c r="FG118" s="123"/>
      <c r="FH118" s="123"/>
      <c r="FI118" s="123"/>
      <c r="FJ118" s="123"/>
      <c r="FK118" s="123"/>
      <c r="FL118" s="123"/>
      <c r="FM118" s="123"/>
      <c r="FN118" s="123"/>
      <c r="FO118" s="123"/>
      <c r="FP118" s="123"/>
      <c r="FQ118" s="123"/>
      <c r="FR118" s="123"/>
      <c r="FS118" s="123"/>
      <c r="FT118" s="123"/>
      <c r="FU118" s="123"/>
      <c r="FV118" s="123"/>
      <c r="FW118" s="123"/>
      <c r="FX118" s="123"/>
      <c r="FY118" s="123"/>
      <c r="FZ118" s="123"/>
      <c r="GA118" s="123"/>
      <c r="GB118" s="123"/>
      <c r="GC118" s="123"/>
      <c r="GD118" s="123"/>
      <c r="GE118" s="123"/>
      <c r="GF118" s="123"/>
      <c r="GG118" s="123"/>
      <c r="GH118" s="123"/>
      <c r="GI118" s="123"/>
      <c r="GJ118" s="123"/>
      <c r="GK118" s="123"/>
      <c r="GL118" s="123"/>
      <c r="GM118" s="123"/>
      <c r="GN118" s="123"/>
      <c r="GO118" s="123"/>
      <c r="GP118" s="123"/>
      <c r="GQ118" s="123"/>
      <c r="GR118" s="123"/>
      <c r="GS118" s="123"/>
      <c r="GT118" s="123"/>
      <c r="GU118" s="123"/>
      <c r="GV118" s="123"/>
      <c r="GW118" s="123"/>
      <c r="GX118" s="123"/>
      <c r="GY118" s="123"/>
      <c r="GZ118" s="123"/>
      <c r="HA118" s="123"/>
      <c r="HB118" s="123"/>
      <c r="HC118" s="123"/>
      <c r="HD118" s="123"/>
      <c r="HE118" s="123"/>
      <c r="HF118" s="123"/>
      <c r="HG118" s="123"/>
      <c r="HH118" s="123"/>
      <c r="HI118" s="123"/>
      <c r="HJ118" s="123"/>
      <c r="HK118" s="123"/>
      <c r="HL118" s="123"/>
      <c r="HM118" s="123"/>
      <c r="HN118" s="123"/>
      <c r="HO118" s="123"/>
      <c r="HP118" s="123"/>
      <c r="HQ118" s="123"/>
      <c r="HR118" s="123"/>
      <c r="HS118" s="123"/>
      <c r="HT118" s="123"/>
      <c r="HU118" s="123"/>
      <c r="HV118" s="123"/>
      <c r="HW118" s="123"/>
      <c r="HX118" s="123"/>
      <c r="HY118" s="123"/>
      <c r="HZ118" s="123"/>
      <c r="IA118" s="123"/>
      <c r="IB118" s="123"/>
      <c r="IC118" s="123"/>
      <c r="ID118" s="123"/>
      <c r="IE118" s="123"/>
      <c r="IF118" s="123"/>
      <c r="IG118" s="123"/>
      <c r="IH118" s="123"/>
      <c r="II118" s="123"/>
    </row>
    <row r="119" spans="1:243" s="5" customFormat="1" ht="14.25">
      <c r="A119" s="542">
        <v>113</v>
      </c>
      <c r="B119" s="405">
        <v>238</v>
      </c>
      <c r="C119" s="54" t="s">
        <v>705</v>
      </c>
      <c r="D119" s="168">
        <v>39472</v>
      </c>
      <c r="E119" s="104" t="s">
        <v>621</v>
      </c>
      <c r="F119" s="104" t="s">
        <v>446</v>
      </c>
      <c r="G119" s="56" t="s">
        <v>667</v>
      </c>
      <c r="H119" s="108">
        <v>1</v>
      </c>
      <c r="I119" s="107" t="s">
        <v>88</v>
      </c>
      <c r="J119" s="60">
        <v>1</v>
      </c>
      <c r="K119" s="472">
        <v>1.8</v>
      </c>
      <c r="L119" s="60" t="s">
        <v>75</v>
      </c>
      <c r="M119" s="60">
        <v>1024</v>
      </c>
      <c r="N119" s="43">
        <v>1</v>
      </c>
      <c r="O119" s="60">
        <v>1</v>
      </c>
      <c r="P119" s="56" t="s">
        <v>672</v>
      </c>
      <c r="Q119" s="56" t="s">
        <v>67</v>
      </c>
      <c r="R119" s="226" t="s">
        <v>68</v>
      </c>
      <c r="S119" s="56" t="s">
        <v>438</v>
      </c>
      <c r="T119" s="108"/>
      <c r="U119" s="107">
        <v>0</v>
      </c>
      <c r="V119" s="106" t="s">
        <v>68</v>
      </c>
      <c r="W119" s="60">
        <v>0</v>
      </c>
      <c r="X119" s="56" t="s">
        <v>663</v>
      </c>
      <c r="Y119" s="56" t="s">
        <v>77</v>
      </c>
      <c r="Z119" s="108" t="s">
        <v>396</v>
      </c>
      <c r="AA119" s="490">
        <v>230</v>
      </c>
      <c r="AB119" s="520">
        <v>0.73</v>
      </c>
      <c r="AC119" s="521" t="s">
        <v>441</v>
      </c>
      <c r="AD119" s="108" t="s">
        <v>441</v>
      </c>
      <c r="AE119" s="107" t="s">
        <v>438</v>
      </c>
      <c r="AF119" s="60" t="s">
        <v>438</v>
      </c>
      <c r="AG119" s="60" t="s">
        <v>438</v>
      </c>
      <c r="AH119" s="60" t="s">
        <v>438</v>
      </c>
      <c r="AI119" s="106" t="s">
        <v>68</v>
      </c>
      <c r="AJ119" s="60">
        <v>1000</v>
      </c>
      <c r="AK119" s="108">
        <v>100</v>
      </c>
      <c r="AL119" s="107">
        <v>0.802</v>
      </c>
      <c r="AM119" s="60">
        <v>1.84</v>
      </c>
      <c r="AN119" s="205">
        <v>70.06</v>
      </c>
      <c r="AO119" s="105" t="s">
        <v>90</v>
      </c>
      <c r="AP119" s="429">
        <f>(8760/1000)*(Summary!$D$10*$AN119+Summary!$D$9*$AM119+Summary!$D$8*$AL119)</f>
        <v>250.16019599999998</v>
      </c>
      <c r="AQ119" s="430">
        <f t="shared" si="5"/>
        <v>250.16019599999998</v>
      </c>
      <c r="AR119" s="440"/>
      <c r="AS119" s="66" t="str">
        <f t="shared" si="3"/>
        <v>N</v>
      </c>
      <c r="AT119" s="38">
        <f t="shared" si="4"/>
        <v>0</v>
      </c>
      <c r="AU119" s="432" t="s">
        <v>0</v>
      </c>
      <c r="AV119" s="830"/>
      <c r="AW119" s="777">
        <f>Summary!$D$19</f>
        <v>155</v>
      </c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</row>
    <row r="120" spans="1:243" s="5" customFormat="1" ht="51">
      <c r="A120" s="542">
        <v>114</v>
      </c>
      <c r="B120" s="405">
        <v>203</v>
      </c>
      <c r="C120" s="165" t="s">
        <v>708</v>
      </c>
      <c r="D120" s="575">
        <v>39683</v>
      </c>
      <c r="E120" s="167" t="s">
        <v>621</v>
      </c>
      <c r="F120" s="167" t="s">
        <v>432</v>
      </c>
      <c r="G120" s="582" t="s">
        <v>792</v>
      </c>
      <c r="H120" s="591">
        <v>1</v>
      </c>
      <c r="I120" s="305" t="s">
        <v>40</v>
      </c>
      <c r="J120" s="167">
        <v>3</v>
      </c>
      <c r="K120" s="604">
        <v>2.2</v>
      </c>
      <c r="L120" s="167" t="s">
        <v>41</v>
      </c>
      <c r="M120" s="167">
        <v>3072</v>
      </c>
      <c r="N120" s="43">
        <v>3</v>
      </c>
      <c r="O120" s="167">
        <v>1</v>
      </c>
      <c r="P120" s="587" t="s">
        <v>42</v>
      </c>
      <c r="Q120" s="587" t="s">
        <v>33</v>
      </c>
      <c r="R120" s="587" t="s">
        <v>475</v>
      </c>
      <c r="S120" s="587" t="s">
        <v>438</v>
      </c>
      <c r="T120" s="591" t="s">
        <v>441</v>
      </c>
      <c r="U120" s="618">
        <v>0</v>
      </c>
      <c r="V120" s="167" t="s">
        <v>475</v>
      </c>
      <c r="W120" s="167" t="s">
        <v>475</v>
      </c>
      <c r="X120" s="620" t="s">
        <v>19</v>
      </c>
      <c r="Y120" s="620" t="s">
        <v>475</v>
      </c>
      <c r="Z120" s="591" t="s">
        <v>396</v>
      </c>
      <c r="AA120" s="627" t="s">
        <v>809</v>
      </c>
      <c r="AB120" s="633">
        <v>0.68</v>
      </c>
      <c r="AC120" s="633" t="s">
        <v>438</v>
      </c>
      <c r="AD120" s="591" t="s">
        <v>441</v>
      </c>
      <c r="AE120" s="618" t="s">
        <v>441</v>
      </c>
      <c r="AF120" s="637" t="s">
        <v>441</v>
      </c>
      <c r="AG120" s="167" t="s">
        <v>438</v>
      </c>
      <c r="AH120" s="167" t="s">
        <v>441</v>
      </c>
      <c r="AI120" s="167">
        <v>1000</v>
      </c>
      <c r="AJ120" s="167">
        <v>100</v>
      </c>
      <c r="AK120" s="639">
        <v>230</v>
      </c>
      <c r="AL120" s="165">
        <v>2.44</v>
      </c>
      <c r="AM120" s="645">
        <v>4.1</v>
      </c>
      <c r="AN120" s="649">
        <v>68.97</v>
      </c>
      <c r="AO120" s="653"/>
      <c r="AP120" s="429">
        <f>(8760/1000)*(Summary!$D$10*$AN120+Summary!$D$9*$AM120+Summary!$D$8*$AL120)</f>
        <v>255.22259999999997</v>
      </c>
      <c r="AQ120" s="430">
        <f t="shared" si="5"/>
        <v>255.22259999999997</v>
      </c>
      <c r="AR120" s="440"/>
      <c r="AS120" s="66" t="str">
        <f t="shared" si="3"/>
        <v>N</v>
      </c>
      <c r="AT120" s="38">
        <f t="shared" si="4"/>
        <v>0</v>
      </c>
      <c r="AU120" s="432" t="s">
        <v>0</v>
      </c>
      <c r="AV120" s="832"/>
      <c r="AW120" s="777">
        <f>Summary!$D$19</f>
        <v>155</v>
      </c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44"/>
      <c r="CN120" s="144"/>
      <c r="CO120" s="144"/>
      <c r="CP120" s="144"/>
      <c r="CQ120" s="144"/>
      <c r="CR120" s="144"/>
      <c r="CS120" s="144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144"/>
      <c r="DK120" s="144"/>
      <c r="DL120" s="144"/>
      <c r="DM120" s="144"/>
      <c r="DN120" s="144"/>
      <c r="DO120" s="144"/>
      <c r="DP120" s="144"/>
      <c r="DQ120" s="144"/>
      <c r="DR120" s="144"/>
      <c r="DS120" s="144"/>
      <c r="DT120" s="144"/>
      <c r="DU120" s="144"/>
      <c r="DV120" s="144"/>
      <c r="DW120" s="144"/>
      <c r="DX120" s="144"/>
      <c r="DY120" s="144"/>
      <c r="DZ120" s="144"/>
      <c r="EA120" s="144"/>
      <c r="EB120" s="144"/>
      <c r="EC120" s="144"/>
      <c r="ED120" s="144"/>
      <c r="EE120" s="144"/>
      <c r="EF120" s="144"/>
      <c r="EG120" s="144"/>
      <c r="EH120" s="144"/>
      <c r="EI120" s="144"/>
      <c r="EJ120" s="144"/>
      <c r="EK120" s="144"/>
      <c r="EL120" s="144"/>
      <c r="EM120" s="144"/>
      <c r="EN120" s="144"/>
      <c r="EO120" s="144"/>
      <c r="EP120" s="144"/>
      <c r="EQ120" s="144"/>
      <c r="ER120" s="144"/>
      <c r="ES120" s="144"/>
      <c r="ET120" s="144"/>
      <c r="EU120" s="144"/>
      <c r="EV120" s="144"/>
      <c r="EW120" s="144"/>
      <c r="EX120" s="144"/>
      <c r="EY120" s="144"/>
      <c r="EZ120" s="144"/>
      <c r="FA120" s="144"/>
      <c r="FB120" s="144"/>
      <c r="FC120" s="144"/>
      <c r="FD120" s="144"/>
      <c r="FE120" s="144"/>
      <c r="FF120" s="144"/>
      <c r="FG120" s="144"/>
      <c r="FH120" s="144"/>
      <c r="FI120" s="144"/>
      <c r="FJ120" s="144"/>
      <c r="FK120" s="144"/>
      <c r="FL120" s="144"/>
      <c r="FM120" s="144"/>
      <c r="FN120" s="144"/>
      <c r="FO120" s="144"/>
      <c r="FP120" s="144"/>
      <c r="FQ120" s="144"/>
      <c r="FR120" s="144"/>
      <c r="FS120" s="144"/>
      <c r="FT120" s="144"/>
      <c r="FU120" s="144"/>
      <c r="FV120" s="144"/>
      <c r="FW120" s="144"/>
      <c r="FX120" s="144"/>
      <c r="FY120" s="144"/>
      <c r="FZ120" s="144"/>
      <c r="GA120" s="144"/>
      <c r="GB120" s="144"/>
      <c r="GC120" s="144"/>
      <c r="GD120" s="144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  <c r="GW120" s="144"/>
      <c r="GX120" s="144"/>
      <c r="GY120" s="144"/>
      <c r="GZ120" s="144"/>
      <c r="HA120" s="144"/>
      <c r="HB120" s="144"/>
      <c r="HC120" s="144"/>
      <c r="HD120" s="144"/>
      <c r="HE120" s="144"/>
      <c r="HF120" s="144"/>
      <c r="HG120" s="144"/>
      <c r="HH120" s="144"/>
      <c r="HI120" s="144"/>
      <c r="HJ120" s="144"/>
      <c r="HK120" s="144"/>
      <c r="HL120" s="144"/>
      <c r="HM120" s="144"/>
      <c r="HN120" s="144"/>
      <c r="HO120" s="144"/>
      <c r="HP120" s="144"/>
      <c r="HQ120" s="144"/>
      <c r="HR120" s="144"/>
      <c r="HS120" s="144"/>
      <c r="HT120" s="144"/>
      <c r="HU120" s="144"/>
      <c r="HV120" s="144"/>
      <c r="HW120" s="144"/>
      <c r="HX120" s="144"/>
      <c r="HY120" s="144"/>
      <c r="HZ120" s="144"/>
      <c r="IA120" s="144"/>
      <c r="IB120" s="144"/>
      <c r="IC120" s="144"/>
      <c r="ID120" s="144"/>
      <c r="IE120" s="144"/>
      <c r="IF120" s="144"/>
      <c r="IG120" s="144"/>
      <c r="IH120" s="144"/>
      <c r="II120" s="144"/>
    </row>
    <row r="121" spans="1:243" s="144" customFormat="1" ht="51">
      <c r="A121" s="542">
        <v>115</v>
      </c>
      <c r="B121" s="405">
        <v>202</v>
      </c>
      <c r="C121" s="165" t="s">
        <v>708</v>
      </c>
      <c r="D121" s="575">
        <v>39683</v>
      </c>
      <c r="E121" s="167" t="s">
        <v>621</v>
      </c>
      <c r="F121" s="167" t="s">
        <v>432</v>
      </c>
      <c r="G121" s="582" t="s">
        <v>792</v>
      </c>
      <c r="H121" s="591">
        <v>1</v>
      </c>
      <c r="I121" s="305" t="s">
        <v>40</v>
      </c>
      <c r="J121" s="167">
        <v>3</v>
      </c>
      <c r="K121" s="604">
        <v>2.2</v>
      </c>
      <c r="L121" s="167" t="s">
        <v>41</v>
      </c>
      <c r="M121" s="167">
        <v>3072</v>
      </c>
      <c r="N121" s="43">
        <v>3</v>
      </c>
      <c r="O121" s="167">
        <v>1</v>
      </c>
      <c r="P121" s="587" t="s">
        <v>42</v>
      </c>
      <c r="Q121" s="587" t="s">
        <v>33</v>
      </c>
      <c r="R121" s="587" t="s">
        <v>475</v>
      </c>
      <c r="S121" s="587" t="s">
        <v>438</v>
      </c>
      <c r="T121" s="591" t="s">
        <v>441</v>
      </c>
      <c r="U121" s="618">
        <v>0</v>
      </c>
      <c r="V121" s="167" t="s">
        <v>475</v>
      </c>
      <c r="W121" s="167" t="s">
        <v>475</v>
      </c>
      <c r="X121" s="620" t="s">
        <v>19</v>
      </c>
      <c r="Y121" s="620" t="s">
        <v>475</v>
      </c>
      <c r="Z121" s="591" t="s">
        <v>396</v>
      </c>
      <c r="AA121" s="627" t="s">
        <v>809</v>
      </c>
      <c r="AB121" s="633">
        <v>0.68</v>
      </c>
      <c r="AC121" s="633" t="s">
        <v>438</v>
      </c>
      <c r="AD121" s="591" t="s">
        <v>441</v>
      </c>
      <c r="AE121" s="618" t="s">
        <v>441</v>
      </c>
      <c r="AF121" s="637" t="s">
        <v>441</v>
      </c>
      <c r="AG121" s="167" t="s">
        <v>438</v>
      </c>
      <c r="AH121" s="167" t="s">
        <v>441</v>
      </c>
      <c r="AI121" s="167">
        <v>1000</v>
      </c>
      <c r="AJ121" s="167">
        <v>100</v>
      </c>
      <c r="AK121" s="639">
        <v>115</v>
      </c>
      <c r="AL121" s="165">
        <v>2.2</v>
      </c>
      <c r="AM121" s="645">
        <v>4.06</v>
      </c>
      <c r="AN121" s="649">
        <v>69.79</v>
      </c>
      <c r="AO121" s="653"/>
      <c r="AP121" s="429">
        <f>(8760/1000)*(Summary!$D$10*$AN121+Summary!$D$9*$AM121+Summary!$D$8*$AL121)</f>
        <v>256.92204000000004</v>
      </c>
      <c r="AQ121" s="430">
        <f t="shared" si="5"/>
        <v>256.92204000000004</v>
      </c>
      <c r="AR121" s="440"/>
      <c r="AS121" s="66" t="str">
        <f t="shared" si="3"/>
        <v>N</v>
      </c>
      <c r="AT121" s="38">
        <f t="shared" si="4"/>
        <v>0</v>
      </c>
      <c r="AU121" s="432" t="s">
        <v>0</v>
      </c>
      <c r="AV121" s="824"/>
      <c r="AW121" s="777">
        <f>Summary!$D$19</f>
        <v>155</v>
      </c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3"/>
      <c r="BW121" s="123"/>
      <c r="BX121" s="123"/>
      <c r="BY121" s="123"/>
      <c r="BZ121" s="123"/>
      <c r="CA121" s="123"/>
      <c r="CB121" s="123"/>
      <c r="CC121" s="123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  <c r="CT121" s="123"/>
      <c r="CU121" s="123"/>
      <c r="CV121" s="123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  <c r="DW121" s="123"/>
      <c r="DX121" s="123"/>
      <c r="DY121" s="123"/>
      <c r="DZ121" s="123"/>
      <c r="EA121" s="123"/>
      <c r="EB121" s="123"/>
      <c r="EC121" s="123"/>
      <c r="ED121" s="123"/>
      <c r="EE121" s="123"/>
      <c r="EF121" s="123"/>
      <c r="EG121" s="123"/>
      <c r="EH121" s="123"/>
      <c r="EI121" s="123"/>
      <c r="EJ121" s="123"/>
      <c r="EK121" s="123"/>
      <c r="EL121" s="123"/>
      <c r="EM121" s="123"/>
      <c r="EN121" s="123"/>
      <c r="EO121" s="123"/>
      <c r="EP121" s="123"/>
      <c r="EQ121" s="123"/>
      <c r="ER121" s="123"/>
      <c r="ES121" s="123"/>
      <c r="ET121" s="123"/>
      <c r="EU121" s="123"/>
      <c r="EV121" s="123"/>
      <c r="EW121" s="123"/>
      <c r="EX121" s="123"/>
      <c r="EY121" s="123"/>
      <c r="EZ121" s="123"/>
      <c r="FA121" s="123"/>
      <c r="FB121" s="123"/>
      <c r="FC121" s="123"/>
      <c r="FD121" s="123"/>
      <c r="FE121" s="123"/>
      <c r="FF121" s="123"/>
      <c r="FG121" s="123"/>
      <c r="FH121" s="123"/>
      <c r="FI121" s="123"/>
      <c r="FJ121" s="123"/>
      <c r="FK121" s="123"/>
      <c r="FL121" s="123"/>
      <c r="FM121" s="123"/>
      <c r="FN121" s="123"/>
      <c r="FO121" s="123"/>
      <c r="FP121" s="123"/>
      <c r="FQ121" s="123"/>
      <c r="FR121" s="123"/>
      <c r="FS121" s="123"/>
      <c r="FT121" s="123"/>
      <c r="FU121" s="123"/>
      <c r="FV121" s="123"/>
      <c r="FW121" s="123"/>
      <c r="FX121" s="123"/>
      <c r="FY121" s="123"/>
      <c r="FZ121" s="123"/>
      <c r="GA121" s="123"/>
      <c r="GB121" s="123"/>
      <c r="GC121" s="123"/>
      <c r="GD121" s="123"/>
      <c r="GE121" s="123"/>
      <c r="GF121" s="123"/>
      <c r="GG121" s="123"/>
      <c r="GH121" s="123"/>
      <c r="GI121" s="123"/>
      <c r="GJ121" s="123"/>
      <c r="GK121" s="123"/>
      <c r="GL121" s="123"/>
      <c r="GM121" s="123"/>
      <c r="GN121" s="123"/>
      <c r="GO121" s="123"/>
      <c r="GP121" s="123"/>
      <c r="GQ121" s="123"/>
      <c r="GR121" s="123"/>
      <c r="GS121" s="123"/>
      <c r="GT121" s="123"/>
      <c r="GU121" s="123"/>
      <c r="GV121" s="123"/>
      <c r="GW121" s="123"/>
      <c r="GX121" s="123"/>
      <c r="GY121" s="123"/>
      <c r="GZ121" s="123"/>
      <c r="HA121" s="123"/>
      <c r="HB121" s="123"/>
      <c r="HC121" s="123"/>
      <c r="HD121" s="123"/>
      <c r="HE121" s="123"/>
      <c r="HF121" s="123"/>
      <c r="HG121" s="123"/>
      <c r="HH121" s="123"/>
      <c r="HI121" s="123"/>
      <c r="HJ121" s="123"/>
      <c r="HK121" s="123"/>
      <c r="HL121" s="123"/>
      <c r="HM121" s="123"/>
      <c r="HN121" s="123"/>
      <c r="HO121" s="123"/>
      <c r="HP121" s="123"/>
      <c r="HQ121" s="123"/>
      <c r="HR121" s="123"/>
      <c r="HS121" s="123"/>
      <c r="HT121" s="123"/>
      <c r="HU121" s="123"/>
      <c r="HV121" s="123"/>
      <c r="HW121" s="123"/>
      <c r="HX121" s="123"/>
      <c r="HY121" s="123"/>
      <c r="HZ121" s="123"/>
      <c r="IA121" s="123"/>
      <c r="IB121" s="123"/>
      <c r="IC121" s="123"/>
      <c r="ID121" s="123"/>
      <c r="IE121" s="123"/>
      <c r="IF121" s="123"/>
      <c r="IG121" s="123"/>
      <c r="IH121" s="123"/>
      <c r="II121" s="123"/>
    </row>
    <row r="122" spans="1:243" s="5" customFormat="1" ht="51">
      <c r="A122" s="542">
        <v>116</v>
      </c>
      <c r="B122" s="405">
        <v>204</v>
      </c>
      <c r="C122" s="165" t="s">
        <v>708</v>
      </c>
      <c r="D122" s="575">
        <v>39689</v>
      </c>
      <c r="E122" s="167" t="s">
        <v>621</v>
      </c>
      <c r="F122" s="167" t="s">
        <v>432</v>
      </c>
      <c r="G122" s="582" t="s">
        <v>792</v>
      </c>
      <c r="H122" s="591">
        <v>1</v>
      </c>
      <c r="I122" s="305" t="s">
        <v>43</v>
      </c>
      <c r="J122" s="167">
        <v>3</v>
      </c>
      <c r="K122" s="604">
        <v>2.1</v>
      </c>
      <c r="L122" s="167" t="s">
        <v>41</v>
      </c>
      <c r="M122" s="167">
        <v>3072</v>
      </c>
      <c r="N122" s="43">
        <v>3</v>
      </c>
      <c r="O122" s="167">
        <v>1</v>
      </c>
      <c r="P122" s="587" t="s">
        <v>42</v>
      </c>
      <c r="Q122" s="587" t="s">
        <v>33</v>
      </c>
      <c r="R122" s="587" t="s">
        <v>475</v>
      </c>
      <c r="S122" s="587" t="s">
        <v>438</v>
      </c>
      <c r="T122" s="591" t="s">
        <v>441</v>
      </c>
      <c r="U122" s="618">
        <v>0</v>
      </c>
      <c r="V122" s="167" t="s">
        <v>475</v>
      </c>
      <c r="W122" s="167" t="s">
        <v>475</v>
      </c>
      <c r="X122" s="620" t="s">
        <v>19</v>
      </c>
      <c r="Y122" s="620" t="s">
        <v>475</v>
      </c>
      <c r="Z122" s="591" t="s">
        <v>396</v>
      </c>
      <c r="AA122" s="627" t="s">
        <v>809</v>
      </c>
      <c r="AB122" s="633">
        <v>0.68</v>
      </c>
      <c r="AC122" s="633" t="s">
        <v>438</v>
      </c>
      <c r="AD122" s="591" t="s">
        <v>441</v>
      </c>
      <c r="AE122" s="618" t="s">
        <v>441</v>
      </c>
      <c r="AF122" s="637" t="s">
        <v>441</v>
      </c>
      <c r="AG122" s="167" t="s">
        <v>438</v>
      </c>
      <c r="AH122" s="167" t="s">
        <v>441</v>
      </c>
      <c r="AI122" s="167">
        <v>1000</v>
      </c>
      <c r="AJ122" s="167">
        <v>100</v>
      </c>
      <c r="AK122" s="639">
        <v>115</v>
      </c>
      <c r="AL122" s="165">
        <v>2.17</v>
      </c>
      <c r="AM122" s="645">
        <v>4.09</v>
      </c>
      <c r="AN122" s="649">
        <v>76.22</v>
      </c>
      <c r="AO122" s="653"/>
      <c r="AP122" s="429">
        <f>(8760/1000)*(Summary!$D$10*$AN122+Summary!$D$9*$AM122+Summary!$D$8*$AL122)</f>
        <v>279.32135999999997</v>
      </c>
      <c r="AQ122" s="430">
        <f t="shared" si="5"/>
        <v>279.32135999999997</v>
      </c>
      <c r="AR122" s="440"/>
      <c r="AS122" s="66" t="str">
        <f t="shared" si="3"/>
        <v>N</v>
      </c>
      <c r="AT122" s="38">
        <f t="shared" si="4"/>
        <v>0</v>
      </c>
      <c r="AU122" s="432" t="s">
        <v>0</v>
      </c>
      <c r="AV122" s="830"/>
      <c r="AW122" s="777">
        <f>Summary!$D$19</f>
        <v>155</v>
      </c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</row>
    <row r="123" spans="1:243" s="4" customFormat="1" ht="51">
      <c r="A123" s="542">
        <v>117</v>
      </c>
      <c r="B123" s="405">
        <v>205</v>
      </c>
      <c r="C123" s="165" t="s">
        <v>708</v>
      </c>
      <c r="D123" s="575">
        <v>39689</v>
      </c>
      <c r="E123" s="167" t="s">
        <v>621</v>
      </c>
      <c r="F123" s="167" t="s">
        <v>432</v>
      </c>
      <c r="G123" s="582" t="s">
        <v>792</v>
      </c>
      <c r="H123" s="591">
        <v>1</v>
      </c>
      <c r="I123" s="305" t="s">
        <v>43</v>
      </c>
      <c r="J123" s="167">
        <v>3</v>
      </c>
      <c r="K123" s="604">
        <v>2.1</v>
      </c>
      <c r="L123" s="167" t="s">
        <v>41</v>
      </c>
      <c r="M123" s="167">
        <v>3072</v>
      </c>
      <c r="N123" s="43">
        <v>3</v>
      </c>
      <c r="O123" s="167">
        <v>1</v>
      </c>
      <c r="P123" s="587" t="s">
        <v>42</v>
      </c>
      <c r="Q123" s="587" t="s">
        <v>33</v>
      </c>
      <c r="R123" s="587" t="s">
        <v>475</v>
      </c>
      <c r="S123" s="587" t="s">
        <v>438</v>
      </c>
      <c r="T123" s="591" t="s">
        <v>441</v>
      </c>
      <c r="U123" s="618">
        <v>0</v>
      </c>
      <c r="V123" s="167" t="s">
        <v>475</v>
      </c>
      <c r="W123" s="167" t="s">
        <v>475</v>
      </c>
      <c r="X123" s="620" t="s">
        <v>19</v>
      </c>
      <c r="Y123" s="620" t="s">
        <v>475</v>
      </c>
      <c r="Z123" s="591" t="s">
        <v>396</v>
      </c>
      <c r="AA123" s="627" t="s">
        <v>809</v>
      </c>
      <c r="AB123" s="633">
        <v>0.68</v>
      </c>
      <c r="AC123" s="633" t="s">
        <v>438</v>
      </c>
      <c r="AD123" s="591" t="s">
        <v>441</v>
      </c>
      <c r="AE123" s="618" t="s">
        <v>441</v>
      </c>
      <c r="AF123" s="637" t="s">
        <v>441</v>
      </c>
      <c r="AG123" s="167" t="s">
        <v>438</v>
      </c>
      <c r="AH123" s="167" t="s">
        <v>441</v>
      </c>
      <c r="AI123" s="167">
        <v>1000</v>
      </c>
      <c r="AJ123" s="167">
        <v>100</v>
      </c>
      <c r="AK123" s="639">
        <v>230</v>
      </c>
      <c r="AL123" s="165">
        <v>2.44</v>
      </c>
      <c r="AM123" s="645">
        <v>4.16</v>
      </c>
      <c r="AN123" s="649">
        <v>79.7</v>
      </c>
      <c r="AO123" s="653"/>
      <c r="AP123" s="429">
        <f>(8760/1000)*(Summary!$D$10*$AN123+Summary!$D$9*$AM123+Summary!$D$8*$AL123)</f>
        <v>292.8468</v>
      </c>
      <c r="AQ123" s="430">
        <f t="shared" si="5"/>
        <v>292.8468</v>
      </c>
      <c r="AR123" s="434"/>
      <c r="AS123" s="66" t="str">
        <f t="shared" si="3"/>
        <v>N</v>
      </c>
      <c r="AT123" s="38">
        <f t="shared" si="4"/>
        <v>0</v>
      </c>
      <c r="AU123" s="432" t="s">
        <v>0</v>
      </c>
      <c r="AV123" s="830"/>
      <c r="AW123" s="777">
        <f>Summary!$D$19</f>
        <v>155</v>
      </c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</row>
    <row r="124" spans="1:49" s="102" customFormat="1" ht="38.25">
      <c r="A124" s="542">
        <v>118</v>
      </c>
      <c r="B124" s="405">
        <v>460</v>
      </c>
      <c r="C124" s="570" t="s">
        <v>702</v>
      </c>
      <c r="D124" s="577">
        <v>39573</v>
      </c>
      <c r="E124" s="182" t="s">
        <v>621</v>
      </c>
      <c r="F124" s="182" t="s">
        <v>432</v>
      </c>
      <c r="G124" s="191" t="s">
        <v>573</v>
      </c>
      <c r="H124" s="593">
        <v>1</v>
      </c>
      <c r="I124" s="570" t="s">
        <v>574</v>
      </c>
      <c r="J124" s="599">
        <v>2</v>
      </c>
      <c r="K124" s="606">
        <v>2.6</v>
      </c>
      <c r="L124" s="14" t="s">
        <v>550</v>
      </c>
      <c r="M124" s="14">
        <v>4096</v>
      </c>
      <c r="N124" s="43">
        <v>4</v>
      </c>
      <c r="O124" s="599">
        <v>1</v>
      </c>
      <c r="P124" s="191" t="s">
        <v>575</v>
      </c>
      <c r="Q124" s="612">
        <v>0</v>
      </c>
      <c r="R124" s="612"/>
      <c r="S124" s="612"/>
      <c r="T124" s="615" t="s">
        <v>441</v>
      </c>
      <c r="U124" s="619">
        <v>1</v>
      </c>
      <c r="V124" s="599"/>
      <c r="W124" s="182" t="s">
        <v>140</v>
      </c>
      <c r="X124" s="191" t="s">
        <v>540</v>
      </c>
      <c r="Y124" s="612"/>
      <c r="Z124" s="199" t="s">
        <v>398</v>
      </c>
      <c r="AA124" s="628">
        <v>65</v>
      </c>
      <c r="AB124" s="634">
        <v>87</v>
      </c>
      <c r="AC124" s="636" t="s">
        <v>441</v>
      </c>
      <c r="AD124" s="199" t="s">
        <v>441</v>
      </c>
      <c r="AE124" s="34" t="s">
        <v>441</v>
      </c>
      <c r="AF124" s="14" t="s">
        <v>438</v>
      </c>
      <c r="AG124" s="14" t="s">
        <v>441</v>
      </c>
      <c r="AH124" s="14" t="s">
        <v>441</v>
      </c>
      <c r="AI124" s="14" t="s">
        <v>541</v>
      </c>
      <c r="AJ124" s="14" t="s">
        <v>541</v>
      </c>
      <c r="AK124" s="199">
        <v>115</v>
      </c>
      <c r="AL124" s="619">
        <v>1.44</v>
      </c>
      <c r="AM124" s="599">
        <v>2.48</v>
      </c>
      <c r="AN124" s="204">
        <v>24.72</v>
      </c>
      <c r="AO124" s="657"/>
      <c r="AP124" s="429">
        <f>(8760/1000)*(Summary!$D$10*$AN124+Summary!$D$9*$AM124+Summary!$D$8*$AL124)</f>
        <v>94.64304</v>
      </c>
      <c r="AQ124" s="430">
        <f t="shared" si="5"/>
        <v>79.64304</v>
      </c>
      <c r="AR124" s="431"/>
      <c r="AS124" s="66" t="str">
        <f t="shared" si="3"/>
        <v>Y</v>
      </c>
      <c r="AT124" s="38">
        <f t="shared" si="4"/>
        <v>15</v>
      </c>
      <c r="AU124" s="432" t="s">
        <v>273</v>
      </c>
      <c r="AV124" s="825"/>
      <c r="AW124" s="777">
        <f>Summary!$E$19</f>
        <v>188</v>
      </c>
    </row>
    <row r="125" spans="1:243" s="100" customFormat="1" ht="25.5">
      <c r="A125" s="542">
        <v>119</v>
      </c>
      <c r="B125" s="405">
        <v>301</v>
      </c>
      <c r="C125" s="40" t="s">
        <v>700</v>
      </c>
      <c r="D125" s="59">
        <v>39476</v>
      </c>
      <c r="E125" s="37" t="s">
        <v>820</v>
      </c>
      <c r="F125" s="37" t="s">
        <v>432</v>
      </c>
      <c r="G125" s="49"/>
      <c r="H125" s="57">
        <v>1</v>
      </c>
      <c r="I125" s="50" t="s">
        <v>821</v>
      </c>
      <c r="J125" s="39">
        <v>2</v>
      </c>
      <c r="K125" s="465">
        <v>2.8</v>
      </c>
      <c r="L125" s="39" t="s">
        <v>822</v>
      </c>
      <c r="M125" s="39">
        <v>2048</v>
      </c>
      <c r="N125" s="43">
        <v>2</v>
      </c>
      <c r="O125" s="39">
        <v>1</v>
      </c>
      <c r="P125" s="75"/>
      <c r="Q125" s="75"/>
      <c r="R125" s="75"/>
      <c r="S125" s="75"/>
      <c r="T125" s="57" t="s">
        <v>438</v>
      </c>
      <c r="U125" s="50">
        <v>1</v>
      </c>
      <c r="V125" s="39" t="s">
        <v>823</v>
      </c>
      <c r="W125" s="39">
        <v>256</v>
      </c>
      <c r="X125" s="75"/>
      <c r="Y125" s="75"/>
      <c r="Z125" s="57" t="s">
        <v>396</v>
      </c>
      <c r="AA125" s="487"/>
      <c r="AB125" s="489"/>
      <c r="AC125" s="489"/>
      <c r="AD125" s="57" t="s">
        <v>441</v>
      </c>
      <c r="AE125" s="50" t="s">
        <v>441</v>
      </c>
      <c r="AF125" s="39" t="s">
        <v>438</v>
      </c>
      <c r="AG125" s="39" t="s">
        <v>441</v>
      </c>
      <c r="AH125" s="39" t="s">
        <v>441</v>
      </c>
      <c r="AI125" s="39" t="s">
        <v>441</v>
      </c>
      <c r="AJ125" s="39" t="s">
        <v>441</v>
      </c>
      <c r="AK125" s="57">
        <v>115</v>
      </c>
      <c r="AL125" s="50">
        <v>1.488</v>
      </c>
      <c r="AM125" s="39">
        <v>2.526</v>
      </c>
      <c r="AN125" s="57">
        <v>26.81</v>
      </c>
      <c r="AO125" s="53"/>
      <c r="AP125" s="429">
        <f>(8760/1000)*(Summary!$D$10*$AN125+Summary!$D$9*$AM125+Summary!$D$8*$AL125)</f>
        <v>102.21781200000001</v>
      </c>
      <c r="AQ125" s="430">
        <f t="shared" si="5"/>
        <v>102.21781200000001</v>
      </c>
      <c r="AR125" s="431"/>
      <c r="AS125" s="66" t="str">
        <f t="shared" si="3"/>
        <v>N</v>
      </c>
      <c r="AT125" s="38">
        <f t="shared" si="4"/>
        <v>0</v>
      </c>
      <c r="AU125" s="432" t="s">
        <v>273</v>
      </c>
      <c r="AV125" s="828">
        <v>128</v>
      </c>
      <c r="AW125" s="777">
        <f>Summary!$E$19</f>
        <v>188</v>
      </c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</row>
    <row r="126" spans="1:243" s="3" customFormat="1" ht="25.5">
      <c r="A126" s="542">
        <v>120</v>
      </c>
      <c r="B126" s="405">
        <v>299</v>
      </c>
      <c r="C126" s="40" t="s">
        <v>700</v>
      </c>
      <c r="D126" s="59">
        <v>39561</v>
      </c>
      <c r="E126" s="37" t="s">
        <v>820</v>
      </c>
      <c r="F126" s="37" t="s">
        <v>432</v>
      </c>
      <c r="G126" s="49"/>
      <c r="H126" s="57">
        <v>1</v>
      </c>
      <c r="I126" s="50" t="s">
        <v>821</v>
      </c>
      <c r="J126" s="39">
        <v>2</v>
      </c>
      <c r="K126" s="465">
        <v>2.66</v>
      </c>
      <c r="L126" s="39" t="s">
        <v>822</v>
      </c>
      <c r="M126" s="166">
        <v>4096</v>
      </c>
      <c r="N126" s="43">
        <v>4</v>
      </c>
      <c r="O126" s="39">
        <v>1</v>
      </c>
      <c r="P126" s="75"/>
      <c r="Q126" s="75"/>
      <c r="R126" s="75"/>
      <c r="S126" s="75"/>
      <c r="T126" s="57" t="s">
        <v>438</v>
      </c>
      <c r="U126" s="50">
        <v>1</v>
      </c>
      <c r="V126" s="39" t="s">
        <v>823</v>
      </c>
      <c r="W126" s="39">
        <v>256</v>
      </c>
      <c r="X126" s="75"/>
      <c r="Y126" s="75"/>
      <c r="Z126" s="57" t="s">
        <v>396</v>
      </c>
      <c r="AA126" s="487"/>
      <c r="AB126" s="489"/>
      <c r="AC126" s="489"/>
      <c r="AD126" s="57" t="s">
        <v>441</v>
      </c>
      <c r="AE126" s="50" t="s">
        <v>441</v>
      </c>
      <c r="AF126" s="39" t="s">
        <v>438</v>
      </c>
      <c r="AG126" s="39" t="s">
        <v>441</v>
      </c>
      <c r="AH126" s="39" t="s">
        <v>441</v>
      </c>
      <c r="AI126" s="39" t="s">
        <v>441</v>
      </c>
      <c r="AJ126" s="39" t="s">
        <v>441</v>
      </c>
      <c r="AK126" s="57">
        <v>115</v>
      </c>
      <c r="AL126" s="50">
        <v>1.134</v>
      </c>
      <c r="AM126" s="39">
        <v>2.142</v>
      </c>
      <c r="AN126" s="57">
        <v>31.74</v>
      </c>
      <c r="AO126" s="53"/>
      <c r="AP126" s="429">
        <f>(8760/1000)*(Summary!$D$10*$AN126+Summary!$D$9*$AM126+Summary!$D$8*$AL126)</f>
        <v>117.618768</v>
      </c>
      <c r="AQ126" s="430">
        <f t="shared" si="5"/>
        <v>102.618768</v>
      </c>
      <c r="AR126" s="433"/>
      <c r="AS126" s="66" t="str">
        <f t="shared" si="3"/>
        <v>Y</v>
      </c>
      <c r="AT126" s="38">
        <f t="shared" si="4"/>
        <v>15</v>
      </c>
      <c r="AU126" s="432" t="s">
        <v>273</v>
      </c>
      <c r="AV126" s="828">
        <v>128</v>
      </c>
      <c r="AW126" s="777">
        <f>Summary!$E$19</f>
        <v>188</v>
      </c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</row>
    <row r="127" spans="1:49" s="5" customFormat="1" ht="25.5">
      <c r="A127" s="542">
        <v>121</v>
      </c>
      <c r="B127" s="405">
        <v>302</v>
      </c>
      <c r="C127" s="40" t="s">
        <v>700</v>
      </c>
      <c r="D127" s="59">
        <v>39476</v>
      </c>
      <c r="E127" s="37" t="s">
        <v>820</v>
      </c>
      <c r="F127" s="37" t="s">
        <v>432</v>
      </c>
      <c r="G127" s="49"/>
      <c r="H127" s="57">
        <v>1</v>
      </c>
      <c r="I127" s="50" t="s">
        <v>821</v>
      </c>
      <c r="J127" s="39">
        <v>2</v>
      </c>
      <c r="K127" s="465">
        <v>2.8</v>
      </c>
      <c r="L127" s="39" t="s">
        <v>822</v>
      </c>
      <c r="M127" s="39">
        <v>2048</v>
      </c>
      <c r="N127" s="43">
        <v>2</v>
      </c>
      <c r="O127" s="39">
        <v>1</v>
      </c>
      <c r="P127" s="75"/>
      <c r="Q127" s="75"/>
      <c r="R127" s="75"/>
      <c r="S127" s="75"/>
      <c r="T127" s="57" t="s">
        <v>438</v>
      </c>
      <c r="U127" s="50">
        <v>1</v>
      </c>
      <c r="V127" s="39" t="s">
        <v>823</v>
      </c>
      <c r="W127" s="39">
        <v>256</v>
      </c>
      <c r="X127" s="75"/>
      <c r="Y127" s="75"/>
      <c r="Z127" s="57" t="s">
        <v>396</v>
      </c>
      <c r="AA127" s="487"/>
      <c r="AB127" s="489"/>
      <c r="AC127" s="489"/>
      <c r="AD127" s="57" t="s">
        <v>441</v>
      </c>
      <c r="AE127" s="50" t="s">
        <v>441</v>
      </c>
      <c r="AF127" s="39" t="s">
        <v>438</v>
      </c>
      <c r="AG127" s="39" t="s">
        <v>441</v>
      </c>
      <c r="AH127" s="39" t="s">
        <v>441</v>
      </c>
      <c r="AI127" s="39" t="s">
        <v>441</v>
      </c>
      <c r="AJ127" s="39" t="s">
        <v>441</v>
      </c>
      <c r="AK127" s="57">
        <v>230</v>
      </c>
      <c r="AL127" s="50">
        <v>1.59</v>
      </c>
      <c r="AM127" s="39">
        <v>2.61</v>
      </c>
      <c r="AN127" s="57">
        <v>27</v>
      </c>
      <c r="AO127" s="53"/>
      <c r="AP127" s="429">
        <f>(8760/1000)*(Summary!$D$10*$AN127+Summary!$D$9*$AM127+Summary!$D$8*$AL127)</f>
        <v>103.4118</v>
      </c>
      <c r="AQ127" s="430">
        <f t="shared" si="5"/>
        <v>103.4118</v>
      </c>
      <c r="AR127" s="442"/>
      <c r="AS127" s="66" t="str">
        <f t="shared" si="3"/>
        <v>N</v>
      </c>
      <c r="AT127" s="38">
        <f t="shared" si="4"/>
        <v>0</v>
      </c>
      <c r="AU127" s="432" t="s">
        <v>273</v>
      </c>
      <c r="AV127" s="828">
        <v>128</v>
      </c>
      <c r="AW127" s="777">
        <f>Summary!$E$19</f>
        <v>188</v>
      </c>
    </row>
    <row r="128" spans="1:243" s="123" customFormat="1" ht="25.5">
      <c r="A128" s="542">
        <v>122</v>
      </c>
      <c r="B128" s="405">
        <v>300</v>
      </c>
      <c r="C128" s="40" t="s">
        <v>700</v>
      </c>
      <c r="D128" s="59">
        <v>39561</v>
      </c>
      <c r="E128" s="37" t="s">
        <v>820</v>
      </c>
      <c r="F128" s="37" t="s">
        <v>432</v>
      </c>
      <c r="G128" s="49"/>
      <c r="H128" s="57">
        <v>1</v>
      </c>
      <c r="I128" s="50" t="s">
        <v>821</v>
      </c>
      <c r="J128" s="39">
        <v>2</v>
      </c>
      <c r="K128" s="465">
        <v>2.66</v>
      </c>
      <c r="L128" s="39" t="s">
        <v>822</v>
      </c>
      <c r="M128" s="166">
        <v>4096</v>
      </c>
      <c r="N128" s="43">
        <v>4</v>
      </c>
      <c r="O128" s="39">
        <v>1</v>
      </c>
      <c r="P128" s="75"/>
      <c r="Q128" s="75"/>
      <c r="R128" s="75"/>
      <c r="S128" s="75"/>
      <c r="T128" s="57" t="s">
        <v>438</v>
      </c>
      <c r="U128" s="50">
        <v>1</v>
      </c>
      <c r="V128" s="39" t="s">
        <v>823</v>
      </c>
      <c r="W128" s="39">
        <v>256</v>
      </c>
      <c r="X128" s="75"/>
      <c r="Y128" s="75"/>
      <c r="Z128" s="57" t="s">
        <v>396</v>
      </c>
      <c r="AA128" s="487"/>
      <c r="AB128" s="489"/>
      <c r="AC128" s="489"/>
      <c r="AD128" s="57" t="s">
        <v>441</v>
      </c>
      <c r="AE128" s="50" t="s">
        <v>441</v>
      </c>
      <c r="AF128" s="39" t="s">
        <v>438</v>
      </c>
      <c r="AG128" s="39" t="s">
        <v>441</v>
      </c>
      <c r="AH128" s="39" t="s">
        <v>441</v>
      </c>
      <c r="AI128" s="39" t="s">
        <v>441</v>
      </c>
      <c r="AJ128" s="39" t="s">
        <v>441</v>
      </c>
      <c r="AK128" s="57">
        <v>230</v>
      </c>
      <c r="AL128" s="50">
        <v>1.194</v>
      </c>
      <c r="AM128" s="39">
        <v>2.16</v>
      </c>
      <c r="AN128" s="57">
        <v>32.58</v>
      </c>
      <c r="AO128" s="53"/>
      <c r="AP128" s="429">
        <f>(8760/1000)*(Summary!$D$10*$AN128+Summary!$D$9*$AM128+Summary!$D$8*$AL128)</f>
        <v>120.859092</v>
      </c>
      <c r="AQ128" s="430">
        <f t="shared" si="5"/>
        <v>105.859092</v>
      </c>
      <c r="AR128" s="434"/>
      <c r="AS128" s="66" t="str">
        <f t="shared" si="3"/>
        <v>Y</v>
      </c>
      <c r="AT128" s="38">
        <f t="shared" si="4"/>
        <v>15</v>
      </c>
      <c r="AU128" s="432" t="s">
        <v>273</v>
      </c>
      <c r="AV128" s="828">
        <v>128</v>
      </c>
      <c r="AW128" s="777">
        <f>Summary!$E$19</f>
        <v>188</v>
      </c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</row>
    <row r="129" spans="1:49" s="118" customFormat="1" ht="25.5">
      <c r="A129" s="542">
        <v>123</v>
      </c>
      <c r="B129" s="405">
        <v>303</v>
      </c>
      <c r="C129" s="40" t="s">
        <v>700</v>
      </c>
      <c r="D129" s="59">
        <v>39499</v>
      </c>
      <c r="E129" s="37" t="s">
        <v>820</v>
      </c>
      <c r="F129" s="37" t="s">
        <v>432</v>
      </c>
      <c r="G129" s="49"/>
      <c r="H129" s="57">
        <v>1</v>
      </c>
      <c r="I129" s="50" t="s">
        <v>821</v>
      </c>
      <c r="J129" s="39">
        <v>2</v>
      </c>
      <c r="K129" s="465">
        <v>3.06</v>
      </c>
      <c r="L129" s="39" t="s">
        <v>822</v>
      </c>
      <c r="M129" s="166">
        <v>4096</v>
      </c>
      <c r="N129" s="43">
        <v>4</v>
      </c>
      <c r="O129" s="39">
        <v>1</v>
      </c>
      <c r="P129" s="75"/>
      <c r="Q129" s="75"/>
      <c r="R129" s="75"/>
      <c r="S129" s="75"/>
      <c r="T129" s="57" t="s">
        <v>438</v>
      </c>
      <c r="U129" s="50">
        <v>1</v>
      </c>
      <c r="V129" s="39" t="s">
        <v>824</v>
      </c>
      <c r="W129" s="39">
        <v>512</v>
      </c>
      <c r="X129" s="75"/>
      <c r="Y129" s="75"/>
      <c r="Z129" s="57" t="s">
        <v>396</v>
      </c>
      <c r="AA129" s="487"/>
      <c r="AB129" s="489"/>
      <c r="AC129" s="489"/>
      <c r="AD129" s="57" t="s">
        <v>441</v>
      </c>
      <c r="AE129" s="50" t="s">
        <v>441</v>
      </c>
      <c r="AF129" s="39" t="s">
        <v>438</v>
      </c>
      <c r="AG129" s="39" t="s">
        <v>441</v>
      </c>
      <c r="AH129" s="39" t="s">
        <v>441</v>
      </c>
      <c r="AI129" s="39" t="s">
        <v>441</v>
      </c>
      <c r="AJ129" s="39" t="s">
        <v>441</v>
      </c>
      <c r="AK129" s="57">
        <v>115</v>
      </c>
      <c r="AL129" s="50">
        <v>1.29</v>
      </c>
      <c r="AM129" s="39">
        <v>2.436</v>
      </c>
      <c r="AN129" s="57">
        <v>32.82</v>
      </c>
      <c r="AO129" s="53"/>
      <c r="AP129" s="429">
        <f>(8760/1000)*(Summary!$D$10*$AN129+Summary!$D$9*$AM129+Summary!$D$8*$AL129)</f>
        <v>122.283468</v>
      </c>
      <c r="AQ129" s="430">
        <f t="shared" si="5"/>
        <v>107.283468</v>
      </c>
      <c r="AR129" s="433"/>
      <c r="AS129" s="66" t="str">
        <f t="shared" si="3"/>
        <v>Y</v>
      </c>
      <c r="AT129" s="38">
        <f t="shared" si="4"/>
        <v>15</v>
      </c>
      <c r="AU129" s="432" t="s">
        <v>273</v>
      </c>
      <c r="AV129" s="828">
        <v>256</v>
      </c>
      <c r="AW129" s="777">
        <f>Summary!$E$19</f>
        <v>188</v>
      </c>
    </row>
    <row r="130" spans="1:243" s="1" customFormat="1" ht="25.5">
      <c r="A130" s="542">
        <v>124</v>
      </c>
      <c r="B130" s="405">
        <v>304</v>
      </c>
      <c r="C130" s="40" t="s">
        <v>700</v>
      </c>
      <c r="D130" s="59">
        <v>39499</v>
      </c>
      <c r="E130" s="37" t="s">
        <v>820</v>
      </c>
      <c r="F130" s="37" t="s">
        <v>432</v>
      </c>
      <c r="G130" s="49"/>
      <c r="H130" s="57">
        <v>1</v>
      </c>
      <c r="I130" s="50" t="s">
        <v>821</v>
      </c>
      <c r="J130" s="39">
        <v>2</v>
      </c>
      <c r="K130" s="465">
        <v>3.06</v>
      </c>
      <c r="L130" s="39" t="s">
        <v>822</v>
      </c>
      <c r="M130" s="166">
        <v>4096</v>
      </c>
      <c r="N130" s="43">
        <v>4</v>
      </c>
      <c r="O130" s="39">
        <v>1</v>
      </c>
      <c r="P130" s="75"/>
      <c r="Q130" s="75"/>
      <c r="R130" s="75"/>
      <c r="S130" s="75"/>
      <c r="T130" s="57" t="s">
        <v>438</v>
      </c>
      <c r="U130" s="50">
        <v>1</v>
      </c>
      <c r="V130" s="39" t="s">
        <v>824</v>
      </c>
      <c r="W130" s="39">
        <v>512</v>
      </c>
      <c r="X130" s="75"/>
      <c r="Y130" s="75"/>
      <c r="Z130" s="57" t="s">
        <v>396</v>
      </c>
      <c r="AA130" s="487"/>
      <c r="AB130" s="489"/>
      <c r="AC130" s="489"/>
      <c r="AD130" s="57" t="s">
        <v>441</v>
      </c>
      <c r="AE130" s="50" t="s">
        <v>441</v>
      </c>
      <c r="AF130" s="39" t="s">
        <v>438</v>
      </c>
      <c r="AG130" s="39" t="s">
        <v>441</v>
      </c>
      <c r="AH130" s="39" t="s">
        <v>441</v>
      </c>
      <c r="AI130" s="39" t="s">
        <v>441</v>
      </c>
      <c r="AJ130" s="39" t="s">
        <v>441</v>
      </c>
      <c r="AK130" s="57">
        <v>230</v>
      </c>
      <c r="AL130" s="50">
        <v>1.41</v>
      </c>
      <c r="AM130" s="39">
        <v>2.58</v>
      </c>
      <c r="AN130" s="57">
        <v>33.12</v>
      </c>
      <c r="AO130" s="53"/>
      <c r="AP130" s="429">
        <f>(8760/1000)*(Summary!$D$10*$AN130+Summary!$D$9*$AM130+Summary!$D$8*$AL130)</f>
        <v>123.97589999999998</v>
      </c>
      <c r="AQ130" s="430">
        <f t="shared" si="5"/>
        <v>108.97589999999998</v>
      </c>
      <c r="AR130" s="433"/>
      <c r="AS130" s="66" t="str">
        <f t="shared" si="3"/>
        <v>Y</v>
      </c>
      <c r="AT130" s="38">
        <f t="shared" si="4"/>
        <v>15</v>
      </c>
      <c r="AU130" s="432" t="s">
        <v>273</v>
      </c>
      <c r="AV130" s="828">
        <v>256</v>
      </c>
      <c r="AW130" s="777">
        <f>Summary!$E$19</f>
        <v>188</v>
      </c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8"/>
      <c r="CE130" s="118"/>
      <c r="CF130" s="118"/>
      <c r="CG130" s="118"/>
      <c r="CH130" s="118"/>
      <c r="CI130" s="118"/>
      <c r="CJ130" s="118"/>
      <c r="CK130" s="118"/>
      <c r="CL130" s="118"/>
      <c r="CM130" s="118"/>
      <c r="CN130" s="118"/>
      <c r="CO130" s="118"/>
      <c r="CP130" s="118"/>
      <c r="CQ130" s="118"/>
      <c r="CR130" s="118"/>
      <c r="CS130" s="118"/>
      <c r="CT130" s="118"/>
      <c r="CU130" s="118"/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18"/>
      <c r="DF130" s="118"/>
      <c r="DG130" s="118"/>
      <c r="DH130" s="118"/>
      <c r="DI130" s="118"/>
      <c r="DJ130" s="118"/>
      <c r="DK130" s="118"/>
      <c r="DL130" s="118"/>
      <c r="DM130" s="118"/>
      <c r="DN130" s="118"/>
      <c r="DO130" s="118"/>
      <c r="DP130" s="118"/>
      <c r="DQ130" s="118"/>
      <c r="DR130" s="118"/>
      <c r="DS130" s="118"/>
      <c r="DT130" s="118"/>
      <c r="DU130" s="118"/>
      <c r="DV130" s="118"/>
      <c r="DW130" s="118"/>
      <c r="DX130" s="118"/>
      <c r="DY130" s="118"/>
      <c r="DZ130" s="118"/>
      <c r="EA130" s="118"/>
      <c r="EB130" s="118"/>
      <c r="EC130" s="118"/>
      <c r="ED130" s="118"/>
      <c r="EE130" s="118"/>
      <c r="EF130" s="118"/>
      <c r="EG130" s="118"/>
      <c r="EH130" s="118"/>
      <c r="EI130" s="118"/>
      <c r="EJ130" s="118"/>
      <c r="EK130" s="118"/>
      <c r="EL130" s="118"/>
      <c r="EM130" s="118"/>
      <c r="EN130" s="118"/>
      <c r="EO130" s="118"/>
      <c r="EP130" s="118"/>
      <c r="EQ130" s="118"/>
      <c r="ER130" s="118"/>
      <c r="ES130" s="118"/>
      <c r="ET130" s="118"/>
      <c r="EU130" s="118"/>
      <c r="EV130" s="118"/>
      <c r="EW130" s="118"/>
      <c r="EX130" s="118"/>
      <c r="EY130" s="118"/>
      <c r="EZ130" s="118"/>
      <c r="FA130" s="118"/>
      <c r="FB130" s="118"/>
      <c r="FC130" s="118"/>
      <c r="FD130" s="118"/>
      <c r="FE130" s="118"/>
      <c r="FF130" s="118"/>
      <c r="FG130" s="118"/>
      <c r="FH130" s="118"/>
      <c r="FI130" s="118"/>
      <c r="FJ130" s="118"/>
      <c r="FK130" s="118"/>
      <c r="FL130" s="118"/>
      <c r="FM130" s="118"/>
      <c r="FN130" s="118"/>
      <c r="FO130" s="118"/>
      <c r="FP130" s="118"/>
      <c r="FQ130" s="118"/>
      <c r="FR130" s="118"/>
      <c r="FS130" s="118"/>
      <c r="FT130" s="118"/>
      <c r="FU130" s="118"/>
      <c r="FV130" s="118"/>
      <c r="FW130" s="118"/>
      <c r="FX130" s="118"/>
      <c r="FY130" s="118"/>
      <c r="FZ130" s="118"/>
      <c r="GA130" s="118"/>
      <c r="GB130" s="118"/>
      <c r="GC130" s="118"/>
      <c r="GD130" s="118"/>
      <c r="GE130" s="118"/>
      <c r="GF130" s="118"/>
      <c r="GG130" s="118"/>
      <c r="GH130" s="118"/>
      <c r="GI130" s="118"/>
      <c r="GJ130" s="118"/>
      <c r="GK130" s="118"/>
      <c r="GL130" s="118"/>
      <c r="GM130" s="118"/>
      <c r="GN130" s="118"/>
      <c r="GO130" s="118"/>
      <c r="GP130" s="118"/>
      <c r="GQ130" s="118"/>
      <c r="GR130" s="118"/>
      <c r="GS130" s="118"/>
      <c r="GT130" s="118"/>
      <c r="GU130" s="118"/>
      <c r="GV130" s="118"/>
      <c r="GW130" s="118"/>
      <c r="GX130" s="118"/>
      <c r="GY130" s="118"/>
      <c r="GZ130" s="118"/>
      <c r="HA130" s="118"/>
      <c r="HB130" s="118"/>
      <c r="HC130" s="118"/>
      <c r="HD130" s="118"/>
      <c r="HE130" s="118"/>
      <c r="HF130" s="118"/>
      <c r="HG130" s="118"/>
      <c r="HH130" s="118"/>
      <c r="HI130" s="118"/>
      <c r="HJ130" s="118"/>
      <c r="HK130" s="118"/>
      <c r="HL130" s="118"/>
      <c r="HM130" s="118"/>
      <c r="HN130" s="118"/>
      <c r="HO130" s="118"/>
      <c r="HP130" s="118"/>
      <c r="HQ130" s="118"/>
      <c r="HR130" s="118"/>
      <c r="HS130" s="118"/>
      <c r="HT130" s="118"/>
      <c r="HU130" s="118"/>
      <c r="HV130" s="118"/>
      <c r="HW130" s="118"/>
      <c r="HX130" s="118"/>
      <c r="HY130" s="118"/>
      <c r="HZ130" s="118"/>
      <c r="IA130" s="118"/>
      <c r="IB130" s="118"/>
      <c r="IC130" s="118"/>
      <c r="ID130" s="118"/>
      <c r="IE130" s="118"/>
      <c r="IF130" s="118"/>
      <c r="IG130" s="118"/>
      <c r="IH130" s="118"/>
      <c r="II130" s="118"/>
    </row>
    <row r="131" spans="1:49" s="1" customFormat="1" ht="25.5">
      <c r="A131" s="542">
        <v>125</v>
      </c>
      <c r="B131" s="405">
        <v>297</v>
      </c>
      <c r="C131" s="40" t="s">
        <v>700</v>
      </c>
      <c r="D131" s="59">
        <v>39610</v>
      </c>
      <c r="E131" s="37" t="s">
        <v>820</v>
      </c>
      <c r="F131" s="37" t="s">
        <v>432</v>
      </c>
      <c r="G131" s="49"/>
      <c r="H131" s="57">
        <v>1</v>
      </c>
      <c r="I131" s="50" t="s">
        <v>821</v>
      </c>
      <c r="J131" s="39">
        <v>2</v>
      </c>
      <c r="K131" s="465">
        <v>2.66</v>
      </c>
      <c r="L131" s="39" t="s">
        <v>822</v>
      </c>
      <c r="M131" s="39">
        <v>2048</v>
      </c>
      <c r="N131" s="43">
        <v>2</v>
      </c>
      <c r="O131" s="39">
        <v>1</v>
      </c>
      <c r="P131" s="75"/>
      <c r="Q131" s="75"/>
      <c r="R131" s="75"/>
      <c r="S131" s="75"/>
      <c r="T131" s="57" t="s">
        <v>438</v>
      </c>
      <c r="U131" s="50">
        <v>1</v>
      </c>
      <c r="V131" s="39" t="s">
        <v>823</v>
      </c>
      <c r="W131" s="39">
        <v>256</v>
      </c>
      <c r="X131" s="75"/>
      <c r="Y131" s="75"/>
      <c r="Z131" s="57" t="s">
        <v>396</v>
      </c>
      <c r="AA131" s="487"/>
      <c r="AB131" s="489"/>
      <c r="AC131" s="489"/>
      <c r="AD131" s="57" t="s">
        <v>441</v>
      </c>
      <c r="AE131" s="50" t="s">
        <v>441</v>
      </c>
      <c r="AF131" s="39" t="s">
        <v>438</v>
      </c>
      <c r="AG131" s="39" t="s">
        <v>441</v>
      </c>
      <c r="AH131" s="39" t="s">
        <v>441</v>
      </c>
      <c r="AI131" s="39" t="s">
        <v>441</v>
      </c>
      <c r="AJ131" s="39" t="s">
        <v>441</v>
      </c>
      <c r="AK131" s="57">
        <v>115</v>
      </c>
      <c r="AL131" s="50">
        <v>1.14</v>
      </c>
      <c r="AM131" s="39">
        <v>2.184</v>
      </c>
      <c r="AN131" s="57">
        <v>29.83</v>
      </c>
      <c r="AO131" s="53"/>
      <c r="AP131" s="429">
        <f>(8760/1000)*(Summary!$D$10*$AN131+Summary!$D$9*$AM131+Summary!$D$8*$AL131)</f>
        <v>110.973432</v>
      </c>
      <c r="AQ131" s="430">
        <f t="shared" si="5"/>
        <v>110.973432</v>
      </c>
      <c r="AR131" s="434"/>
      <c r="AS131" s="66" t="str">
        <f t="shared" si="3"/>
        <v>N</v>
      </c>
      <c r="AT131" s="38">
        <f t="shared" si="4"/>
        <v>0</v>
      </c>
      <c r="AU131" s="432" t="s">
        <v>273</v>
      </c>
      <c r="AV131" s="828">
        <v>128</v>
      </c>
      <c r="AW131" s="777">
        <f>Summary!$E$19</f>
        <v>188</v>
      </c>
    </row>
    <row r="132" spans="1:49" s="102" customFormat="1" ht="25.5">
      <c r="A132" s="542">
        <v>126</v>
      </c>
      <c r="B132" s="405">
        <v>298</v>
      </c>
      <c r="C132" s="40" t="s">
        <v>700</v>
      </c>
      <c r="D132" s="59">
        <v>39610</v>
      </c>
      <c r="E132" s="37" t="s">
        <v>820</v>
      </c>
      <c r="F132" s="37" t="s">
        <v>432</v>
      </c>
      <c r="G132" s="49"/>
      <c r="H132" s="57">
        <v>1</v>
      </c>
      <c r="I132" s="50" t="s">
        <v>821</v>
      </c>
      <c r="J132" s="39">
        <v>2</v>
      </c>
      <c r="K132" s="465">
        <v>2.66</v>
      </c>
      <c r="L132" s="39" t="s">
        <v>822</v>
      </c>
      <c r="M132" s="39">
        <v>2048</v>
      </c>
      <c r="N132" s="43">
        <v>2</v>
      </c>
      <c r="O132" s="39">
        <v>1</v>
      </c>
      <c r="P132" s="75"/>
      <c r="Q132" s="75"/>
      <c r="R132" s="75"/>
      <c r="S132" s="75"/>
      <c r="T132" s="57" t="s">
        <v>438</v>
      </c>
      <c r="U132" s="50">
        <v>1</v>
      </c>
      <c r="V132" s="39" t="s">
        <v>823</v>
      </c>
      <c r="W132" s="39">
        <v>256</v>
      </c>
      <c r="X132" s="75"/>
      <c r="Y132" s="75"/>
      <c r="Z132" s="57" t="s">
        <v>396</v>
      </c>
      <c r="AA132" s="487"/>
      <c r="AB132" s="489"/>
      <c r="AC132" s="489"/>
      <c r="AD132" s="57" t="s">
        <v>441</v>
      </c>
      <c r="AE132" s="50" t="s">
        <v>441</v>
      </c>
      <c r="AF132" s="39" t="s">
        <v>438</v>
      </c>
      <c r="AG132" s="39" t="s">
        <v>441</v>
      </c>
      <c r="AH132" s="39" t="s">
        <v>441</v>
      </c>
      <c r="AI132" s="39" t="s">
        <v>441</v>
      </c>
      <c r="AJ132" s="39" t="s">
        <v>441</v>
      </c>
      <c r="AK132" s="57">
        <v>230</v>
      </c>
      <c r="AL132" s="50">
        <v>1.2</v>
      </c>
      <c r="AM132" s="39">
        <v>2.268</v>
      </c>
      <c r="AN132" s="57">
        <v>30.85</v>
      </c>
      <c r="AO132" s="53"/>
      <c r="AP132" s="429">
        <f>(8760/1000)*(Summary!$D$10*$AN132+Summary!$D$9*$AM132+Summary!$D$8*$AL132)</f>
        <v>114.87338400000002</v>
      </c>
      <c r="AQ132" s="430">
        <f t="shared" si="5"/>
        <v>114.87338400000002</v>
      </c>
      <c r="AR132" s="431"/>
      <c r="AS132" s="66" t="str">
        <f t="shared" si="3"/>
        <v>N</v>
      </c>
      <c r="AT132" s="38">
        <f t="shared" si="4"/>
        <v>0</v>
      </c>
      <c r="AU132" s="432" t="s">
        <v>273</v>
      </c>
      <c r="AV132" s="828">
        <v>128</v>
      </c>
      <c r="AW132" s="777">
        <f>Summary!$E$19</f>
        <v>188</v>
      </c>
    </row>
    <row r="133" spans="1:49" s="4" customFormat="1" ht="25.5">
      <c r="A133" s="542">
        <v>127</v>
      </c>
      <c r="B133" s="405">
        <v>466</v>
      </c>
      <c r="C133" s="570" t="s">
        <v>702</v>
      </c>
      <c r="D133" s="577">
        <v>39310</v>
      </c>
      <c r="E133" s="182" t="s">
        <v>621</v>
      </c>
      <c r="F133" s="182" t="s">
        <v>432</v>
      </c>
      <c r="G133" s="191" t="s">
        <v>11</v>
      </c>
      <c r="H133" s="593">
        <v>1</v>
      </c>
      <c r="I133" s="570" t="s">
        <v>588</v>
      </c>
      <c r="J133" s="599">
        <v>2</v>
      </c>
      <c r="K133" s="606">
        <v>2.2</v>
      </c>
      <c r="L133" s="182" t="s">
        <v>567</v>
      </c>
      <c r="M133" s="182">
        <v>2048</v>
      </c>
      <c r="N133" s="43">
        <v>2</v>
      </c>
      <c r="O133" s="599">
        <v>1</v>
      </c>
      <c r="P133" s="191" t="s">
        <v>568</v>
      </c>
      <c r="Q133" s="612">
        <v>0</v>
      </c>
      <c r="R133" s="612"/>
      <c r="S133" s="612"/>
      <c r="T133" s="615" t="s">
        <v>441</v>
      </c>
      <c r="U133" s="619">
        <v>1</v>
      </c>
      <c r="V133" s="599"/>
      <c r="W133" s="182" t="s">
        <v>140</v>
      </c>
      <c r="X133" s="191" t="s">
        <v>540</v>
      </c>
      <c r="Y133" s="612"/>
      <c r="Z133" s="615" t="s">
        <v>396</v>
      </c>
      <c r="AA133" s="628">
        <v>280</v>
      </c>
      <c r="AB133" s="634">
        <v>80</v>
      </c>
      <c r="AC133" s="636" t="s">
        <v>441</v>
      </c>
      <c r="AD133" s="199" t="s">
        <v>441</v>
      </c>
      <c r="AE133" s="34" t="s">
        <v>441</v>
      </c>
      <c r="AF133" s="14" t="s">
        <v>438</v>
      </c>
      <c r="AG133" s="14" t="s">
        <v>441</v>
      </c>
      <c r="AH133" s="14" t="s">
        <v>441</v>
      </c>
      <c r="AI133" s="14" t="s">
        <v>541</v>
      </c>
      <c r="AJ133" s="14" t="s">
        <v>541</v>
      </c>
      <c r="AK133" s="199">
        <v>115</v>
      </c>
      <c r="AL133" s="619">
        <v>1.24</v>
      </c>
      <c r="AM133" s="599">
        <v>2.64</v>
      </c>
      <c r="AN133" s="204">
        <v>41.07</v>
      </c>
      <c r="AO133" s="657"/>
      <c r="AP133" s="429">
        <f>(8760/1000)*(Summary!$D$10*$AN133+Summary!$D$9*$AM133+Summary!$D$8*$AL133)</f>
        <v>151.03992</v>
      </c>
      <c r="AQ133" s="430">
        <f t="shared" si="5"/>
        <v>151.03992</v>
      </c>
      <c r="AR133" s="431"/>
      <c r="AS133" s="66" t="str">
        <f t="shared" si="3"/>
        <v>N</v>
      </c>
      <c r="AT133" s="38">
        <f t="shared" si="4"/>
        <v>0</v>
      </c>
      <c r="AU133" s="432" t="s">
        <v>273</v>
      </c>
      <c r="AV133" s="829"/>
      <c r="AW133" s="777">
        <f>Summary!$E$19</f>
        <v>188</v>
      </c>
    </row>
    <row r="134" spans="1:49" s="100" customFormat="1" ht="25.5">
      <c r="A134" s="542">
        <v>128</v>
      </c>
      <c r="B134" s="405">
        <v>467</v>
      </c>
      <c r="C134" s="570" t="s">
        <v>702</v>
      </c>
      <c r="D134" s="577">
        <v>39308</v>
      </c>
      <c r="E134" s="182" t="s">
        <v>621</v>
      </c>
      <c r="F134" s="182" t="s">
        <v>432</v>
      </c>
      <c r="G134" s="191" t="s">
        <v>576</v>
      </c>
      <c r="H134" s="593">
        <v>1</v>
      </c>
      <c r="I134" s="570" t="s">
        <v>588</v>
      </c>
      <c r="J134" s="599">
        <v>2</v>
      </c>
      <c r="K134" s="606">
        <v>2.2</v>
      </c>
      <c r="L134" s="182" t="s">
        <v>579</v>
      </c>
      <c r="M134" s="182">
        <v>1024</v>
      </c>
      <c r="N134" s="43">
        <v>1</v>
      </c>
      <c r="O134" s="599">
        <v>1</v>
      </c>
      <c r="P134" s="191" t="s">
        <v>568</v>
      </c>
      <c r="Q134" s="612">
        <v>0</v>
      </c>
      <c r="R134" s="612"/>
      <c r="S134" s="612"/>
      <c r="T134" s="615" t="s">
        <v>441</v>
      </c>
      <c r="U134" s="619">
        <v>1</v>
      </c>
      <c r="V134" s="599"/>
      <c r="W134" s="182" t="s">
        <v>140</v>
      </c>
      <c r="X134" s="191" t="s">
        <v>540</v>
      </c>
      <c r="Y134" s="612"/>
      <c r="Z134" s="615" t="s">
        <v>396</v>
      </c>
      <c r="AA134" s="628">
        <v>280</v>
      </c>
      <c r="AB134" s="634">
        <v>80</v>
      </c>
      <c r="AC134" s="636" t="s">
        <v>441</v>
      </c>
      <c r="AD134" s="199" t="s">
        <v>441</v>
      </c>
      <c r="AE134" s="34" t="s">
        <v>441</v>
      </c>
      <c r="AF134" s="14" t="s">
        <v>438</v>
      </c>
      <c r="AG134" s="14" t="s">
        <v>441</v>
      </c>
      <c r="AH134" s="14" t="s">
        <v>441</v>
      </c>
      <c r="AI134" s="14" t="s">
        <v>541</v>
      </c>
      <c r="AJ134" s="14" t="s">
        <v>541</v>
      </c>
      <c r="AK134" s="199">
        <v>115</v>
      </c>
      <c r="AL134" s="619">
        <v>1.64</v>
      </c>
      <c r="AM134" s="599">
        <v>2.81</v>
      </c>
      <c r="AN134" s="204">
        <v>40.73</v>
      </c>
      <c r="AO134" s="657"/>
      <c r="AP134" s="429">
        <f>(8760/1000)*(Summary!$D$10*$AN134+Summary!$D$9*$AM134+Summary!$D$8*$AL134)</f>
        <v>151.85021999999998</v>
      </c>
      <c r="AQ134" s="430">
        <f t="shared" si="5"/>
        <v>151.85021999999998</v>
      </c>
      <c r="AR134" s="444"/>
      <c r="AS134" s="66" t="str">
        <f t="shared" si="3"/>
        <v>N</v>
      </c>
      <c r="AT134" s="38">
        <f t="shared" si="4"/>
        <v>0</v>
      </c>
      <c r="AU134" s="432" t="s">
        <v>273</v>
      </c>
      <c r="AV134" s="827"/>
      <c r="AW134" s="777">
        <f>Summary!$E$19</f>
        <v>188</v>
      </c>
    </row>
    <row r="135" spans="1:49" ht="25.5">
      <c r="A135" s="542">
        <v>129</v>
      </c>
      <c r="B135" s="405">
        <v>468</v>
      </c>
      <c r="C135" s="570" t="s">
        <v>702</v>
      </c>
      <c r="D135" s="577">
        <v>39308</v>
      </c>
      <c r="E135" s="182" t="s">
        <v>621</v>
      </c>
      <c r="F135" s="182" t="s">
        <v>432</v>
      </c>
      <c r="G135" s="191" t="s">
        <v>580</v>
      </c>
      <c r="H135" s="593">
        <v>1</v>
      </c>
      <c r="I135" s="570" t="s">
        <v>588</v>
      </c>
      <c r="J135" s="599">
        <v>2</v>
      </c>
      <c r="K135" s="606">
        <v>2.2</v>
      </c>
      <c r="L135" s="182" t="s">
        <v>579</v>
      </c>
      <c r="M135" s="182">
        <v>1024</v>
      </c>
      <c r="N135" s="43">
        <v>1</v>
      </c>
      <c r="O135" s="599">
        <v>1</v>
      </c>
      <c r="P135" s="191" t="s">
        <v>568</v>
      </c>
      <c r="Q135" s="612">
        <v>0</v>
      </c>
      <c r="R135" s="612"/>
      <c r="S135" s="612"/>
      <c r="T135" s="615" t="s">
        <v>441</v>
      </c>
      <c r="U135" s="619">
        <v>1</v>
      </c>
      <c r="V135" s="599"/>
      <c r="W135" s="182" t="s">
        <v>140</v>
      </c>
      <c r="X135" s="191" t="s">
        <v>540</v>
      </c>
      <c r="Y135" s="612"/>
      <c r="Z135" s="615" t="s">
        <v>396</v>
      </c>
      <c r="AA135" s="628">
        <v>305</v>
      </c>
      <c r="AB135" s="634">
        <v>80</v>
      </c>
      <c r="AC135" s="636" t="s">
        <v>441</v>
      </c>
      <c r="AD135" s="199" t="s">
        <v>441</v>
      </c>
      <c r="AE135" s="34" t="s">
        <v>441</v>
      </c>
      <c r="AF135" s="14" t="s">
        <v>438</v>
      </c>
      <c r="AG135" s="14" t="s">
        <v>441</v>
      </c>
      <c r="AH135" s="14" t="s">
        <v>441</v>
      </c>
      <c r="AI135" s="14" t="s">
        <v>541</v>
      </c>
      <c r="AJ135" s="14" t="s">
        <v>541</v>
      </c>
      <c r="AK135" s="199">
        <v>115</v>
      </c>
      <c r="AL135" s="619">
        <v>1.27</v>
      </c>
      <c r="AM135" s="599">
        <v>2.47</v>
      </c>
      <c r="AN135" s="204">
        <v>42.07</v>
      </c>
      <c r="AO135" s="657"/>
      <c r="AP135" s="429">
        <f>(8760/1000)*(Summary!$D$10*$AN135+Summary!$D$9*$AM135+Summary!$D$8*$AL135)</f>
        <v>154.61399999999998</v>
      </c>
      <c r="AQ135" s="430">
        <f t="shared" si="5"/>
        <v>154.61399999999998</v>
      </c>
      <c r="AR135" s="431"/>
      <c r="AS135" s="66" t="str">
        <f aca="true" t="shared" si="6" ref="AS135:AS198">IF($N135&gt;=4,"Y","N")</f>
        <v>N</v>
      </c>
      <c r="AT135" s="38">
        <f aca="true" t="shared" si="7" ref="AT135:AT198">IF(AS135="Y",($AT$4),0)</f>
        <v>0</v>
      </c>
      <c r="AU135" s="432" t="s">
        <v>273</v>
      </c>
      <c r="AV135" s="828"/>
      <c r="AW135" s="777">
        <f>Summary!$E$19</f>
        <v>188</v>
      </c>
    </row>
    <row r="136" spans="1:49" s="102" customFormat="1" ht="25.5">
      <c r="A136" s="542">
        <v>130</v>
      </c>
      <c r="B136" s="405">
        <v>463</v>
      </c>
      <c r="C136" s="570" t="s">
        <v>702</v>
      </c>
      <c r="D136" s="577">
        <v>39607</v>
      </c>
      <c r="E136" s="182" t="s">
        <v>621</v>
      </c>
      <c r="F136" s="182" t="s">
        <v>432</v>
      </c>
      <c r="G136" s="191" t="s">
        <v>573</v>
      </c>
      <c r="H136" s="593">
        <v>1</v>
      </c>
      <c r="I136" s="570" t="s">
        <v>582</v>
      </c>
      <c r="J136" s="599">
        <v>2</v>
      </c>
      <c r="K136" s="606">
        <v>1.8</v>
      </c>
      <c r="L136" s="182" t="s">
        <v>579</v>
      </c>
      <c r="M136" s="182">
        <v>1024</v>
      </c>
      <c r="N136" s="43">
        <v>1</v>
      </c>
      <c r="O136" s="599">
        <v>1</v>
      </c>
      <c r="P136" s="191" t="s">
        <v>583</v>
      </c>
      <c r="Q136" s="612">
        <v>0</v>
      </c>
      <c r="R136" s="612"/>
      <c r="S136" s="612"/>
      <c r="T136" s="615" t="s">
        <v>441</v>
      </c>
      <c r="U136" s="619">
        <v>1</v>
      </c>
      <c r="V136" s="599"/>
      <c r="W136" s="182" t="s">
        <v>140</v>
      </c>
      <c r="X136" s="191" t="s">
        <v>540</v>
      </c>
      <c r="Y136" s="612"/>
      <c r="Z136" s="199" t="s">
        <v>398</v>
      </c>
      <c r="AA136" s="628">
        <v>220</v>
      </c>
      <c r="AB136" s="634">
        <v>87</v>
      </c>
      <c r="AC136" s="636" t="s">
        <v>441</v>
      </c>
      <c r="AD136" s="199" t="s">
        <v>441</v>
      </c>
      <c r="AE136" s="34" t="s">
        <v>441</v>
      </c>
      <c r="AF136" s="14" t="s">
        <v>438</v>
      </c>
      <c r="AG136" s="14" t="s">
        <v>441</v>
      </c>
      <c r="AH136" s="14" t="s">
        <v>441</v>
      </c>
      <c r="AI136" s="14" t="s">
        <v>541</v>
      </c>
      <c r="AJ136" s="14" t="s">
        <v>541</v>
      </c>
      <c r="AK136" s="199">
        <v>115</v>
      </c>
      <c r="AL136" s="619">
        <v>0.98</v>
      </c>
      <c r="AM136" s="599">
        <v>2.99</v>
      </c>
      <c r="AN136" s="204">
        <v>45.18</v>
      </c>
      <c r="AO136" s="657"/>
      <c r="AP136" s="429">
        <f>(8760/1000)*(Summary!$D$10*$AN136+Summary!$D$9*$AM136+Summary!$D$8*$AL136)</f>
        <v>164.34198</v>
      </c>
      <c r="AQ136" s="430">
        <f aca="true" t="shared" si="8" ref="AQ136:AQ199">AP136-(SUM(AT136))</f>
        <v>164.34198</v>
      </c>
      <c r="AR136" s="431"/>
      <c r="AS136" s="66" t="str">
        <f t="shared" si="6"/>
        <v>N</v>
      </c>
      <c r="AT136" s="38">
        <f t="shared" si="7"/>
        <v>0</v>
      </c>
      <c r="AU136" s="432" t="s">
        <v>273</v>
      </c>
      <c r="AV136" s="825"/>
      <c r="AW136" s="777">
        <f>Summary!$E$19</f>
        <v>188</v>
      </c>
    </row>
    <row r="137" spans="1:243" s="102" customFormat="1" ht="14.25">
      <c r="A137" s="542">
        <v>131</v>
      </c>
      <c r="B137" s="405">
        <v>349</v>
      </c>
      <c r="C137" s="298" t="s">
        <v>709</v>
      </c>
      <c r="D137" s="125">
        <v>39687</v>
      </c>
      <c r="E137" s="126" t="s">
        <v>621</v>
      </c>
      <c r="F137" s="119"/>
      <c r="G137" s="124"/>
      <c r="H137" s="259">
        <v>1</v>
      </c>
      <c r="I137" s="297" t="s">
        <v>124</v>
      </c>
      <c r="J137" s="114">
        <v>4</v>
      </c>
      <c r="K137" s="474">
        <v>2.83</v>
      </c>
      <c r="L137" s="114" t="s">
        <v>128</v>
      </c>
      <c r="M137" s="114">
        <v>2048</v>
      </c>
      <c r="N137" s="43">
        <v>2</v>
      </c>
      <c r="O137" s="110">
        <v>1</v>
      </c>
      <c r="P137" s="124">
        <v>320</v>
      </c>
      <c r="Q137" s="115" t="s">
        <v>673</v>
      </c>
      <c r="R137" s="124"/>
      <c r="S137" s="124"/>
      <c r="T137" s="299" t="s">
        <v>438</v>
      </c>
      <c r="U137" s="305">
        <v>1</v>
      </c>
      <c r="V137" s="110" t="s">
        <v>129</v>
      </c>
      <c r="W137" s="119">
        <v>256</v>
      </c>
      <c r="X137" s="115" t="s">
        <v>117</v>
      </c>
      <c r="Y137" s="124">
        <v>128</v>
      </c>
      <c r="Z137" s="259" t="s">
        <v>398</v>
      </c>
      <c r="AA137" s="522" t="s">
        <v>35</v>
      </c>
      <c r="AB137" s="523" t="s">
        <v>118</v>
      </c>
      <c r="AC137" s="524"/>
      <c r="AD137" s="259" t="s">
        <v>438</v>
      </c>
      <c r="AE137" s="116" t="s">
        <v>441</v>
      </c>
      <c r="AF137" s="110" t="s">
        <v>441</v>
      </c>
      <c r="AG137" s="110" t="s">
        <v>438</v>
      </c>
      <c r="AH137" s="110" t="s">
        <v>441</v>
      </c>
      <c r="AI137" s="110" t="s">
        <v>484</v>
      </c>
      <c r="AJ137" s="110" t="s">
        <v>484</v>
      </c>
      <c r="AK137" s="259">
        <v>115</v>
      </c>
      <c r="AL137" s="555">
        <v>1.2</v>
      </c>
      <c r="AM137" s="117">
        <v>2.21</v>
      </c>
      <c r="AN137" s="556">
        <v>46.7</v>
      </c>
      <c r="AO137" s="122"/>
      <c r="AP137" s="429">
        <f>(8760/1000)*(Summary!$D$10*$AN137+Summary!$D$9*$AM137+Summary!$D$8*$AL137)</f>
        <v>170.38638</v>
      </c>
      <c r="AQ137" s="430">
        <f t="shared" si="8"/>
        <v>170.38638</v>
      </c>
      <c r="AR137" s="435"/>
      <c r="AS137" s="66" t="str">
        <f t="shared" si="6"/>
        <v>N</v>
      </c>
      <c r="AT137" s="38">
        <f t="shared" si="7"/>
        <v>0</v>
      </c>
      <c r="AU137" s="432" t="s">
        <v>273</v>
      </c>
      <c r="AV137" s="828">
        <v>128</v>
      </c>
      <c r="AW137" s="777">
        <f>Summary!$E$19</f>
        <v>188</v>
      </c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</row>
    <row r="138" spans="1:243" ht="14.25">
      <c r="A138" s="542">
        <v>132</v>
      </c>
      <c r="B138" s="405">
        <v>366</v>
      </c>
      <c r="C138" s="298" t="s">
        <v>709</v>
      </c>
      <c r="D138" s="125">
        <v>39688</v>
      </c>
      <c r="E138" s="126" t="s">
        <v>621</v>
      </c>
      <c r="F138" s="119"/>
      <c r="G138" s="124"/>
      <c r="H138" s="259">
        <v>1</v>
      </c>
      <c r="I138" s="300" t="s">
        <v>124</v>
      </c>
      <c r="J138" s="127">
        <v>4</v>
      </c>
      <c r="K138" s="474">
        <v>2.83</v>
      </c>
      <c r="L138" s="127" t="s">
        <v>115</v>
      </c>
      <c r="M138" s="127">
        <v>4096</v>
      </c>
      <c r="N138" s="43">
        <v>4</v>
      </c>
      <c r="O138" s="110">
        <v>1</v>
      </c>
      <c r="P138" s="124">
        <v>160</v>
      </c>
      <c r="Q138" s="115" t="s">
        <v>673</v>
      </c>
      <c r="R138" s="124"/>
      <c r="S138" s="124"/>
      <c r="T138" s="299" t="s">
        <v>438</v>
      </c>
      <c r="U138" s="305">
        <v>1</v>
      </c>
      <c r="V138" s="110" t="s">
        <v>129</v>
      </c>
      <c r="W138" s="119">
        <v>256</v>
      </c>
      <c r="X138" s="115" t="s">
        <v>117</v>
      </c>
      <c r="Y138" s="124">
        <v>128</v>
      </c>
      <c r="Z138" s="259" t="s">
        <v>398</v>
      </c>
      <c r="AA138" s="522" t="s">
        <v>35</v>
      </c>
      <c r="AB138" s="523" t="s">
        <v>118</v>
      </c>
      <c r="AC138" s="524"/>
      <c r="AD138" s="259" t="s">
        <v>438</v>
      </c>
      <c r="AE138" s="116" t="s">
        <v>441</v>
      </c>
      <c r="AF138" s="110" t="s">
        <v>441</v>
      </c>
      <c r="AG138" s="110" t="s">
        <v>438</v>
      </c>
      <c r="AH138" s="110" t="s">
        <v>441</v>
      </c>
      <c r="AI138" s="110" t="s">
        <v>484</v>
      </c>
      <c r="AJ138" s="110" t="s">
        <v>484</v>
      </c>
      <c r="AK138" s="259">
        <v>115</v>
      </c>
      <c r="AL138" s="130">
        <v>1.28</v>
      </c>
      <c r="AM138" s="128">
        <v>2.29</v>
      </c>
      <c r="AN138" s="557">
        <v>54.7</v>
      </c>
      <c r="AO138" s="122"/>
      <c r="AP138" s="429">
        <f>(8760/1000)*(Summary!$D$10*$AN138+Summary!$D$9*$AM138+Summary!$D$8*$AL138)</f>
        <v>198.83886</v>
      </c>
      <c r="AQ138" s="430">
        <f t="shared" si="8"/>
        <v>183.83886</v>
      </c>
      <c r="AR138" s="443"/>
      <c r="AS138" s="66" t="str">
        <f t="shared" si="6"/>
        <v>Y</v>
      </c>
      <c r="AT138" s="38">
        <f t="shared" si="7"/>
        <v>15</v>
      </c>
      <c r="AU138" s="432" t="s">
        <v>273</v>
      </c>
      <c r="AV138" s="828">
        <v>128</v>
      </c>
      <c r="AW138" s="777">
        <f>Summary!$E$19</f>
        <v>188</v>
      </c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  <c r="DT138" s="100"/>
      <c r="DU138" s="100"/>
      <c r="DV138" s="100"/>
      <c r="DW138" s="100"/>
      <c r="DX138" s="100"/>
      <c r="DY138" s="100"/>
      <c r="DZ138" s="100"/>
      <c r="EA138" s="100"/>
      <c r="EB138" s="100"/>
      <c r="EC138" s="100"/>
      <c r="ED138" s="100"/>
      <c r="EE138" s="100"/>
      <c r="EF138" s="100"/>
      <c r="EG138" s="100"/>
      <c r="EH138" s="100"/>
      <c r="EI138" s="100"/>
      <c r="EJ138" s="100"/>
      <c r="EK138" s="100"/>
      <c r="EL138" s="100"/>
      <c r="EM138" s="100"/>
      <c r="EN138" s="100"/>
      <c r="EO138" s="100"/>
      <c r="EP138" s="100"/>
      <c r="EQ138" s="100"/>
      <c r="ER138" s="100"/>
      <c r="ES138" s="100"/>
      <c r="ET138" s="100"/>
      <c r="EU138" s="100"/>
      <c r="EV138" s="100"/>
      <c r="EW138" s="100"/>
      <c r="EX138" s="100"/>
      <c r="EY138" s="100"/>
      <c r="EZ138" s="100"/>
      <c r="FA138" s="100"/>
      <c r="FB138" s="100"/>
      <c r="FC138" s="100"/>
      <c r="FD138" s="100"/>
      <c r="FE138" s="100"/>
      <c r="FF138" s="100"/>
      <c r="FG138" s="100"/>
      <c r="FH138" s="100"/>
      <c r="FI138" s="100"/>
      <c r="FJ138" s="100"/>
      <c r="FK138" s="100"/>
      <c r="FL138" s="100"/>
      <c r="FM138" s="100"/>
      <c r="FN138" s="100"/>
      <c r="FO138" s="100"/>
      <c r="FP138" s="100"/>
      <c r="FQ138" s="100"/>
      <c r="FR138" s="100"/>
      <c r="FS138" s="100"/>
      <c r="FT138" s="100"/>
      <c r="FU138" s="100"/>
      <c r="FV138" s="100"/>
      <c r="FW138" s="100"/>
      <c r="FX138" s="100"/>
      <c r="FY138" s="100"/>
      <c r="FZ138" s="100"/>
      <c r="GA138" s="100"/>
      <c r="GB138" s="100"/>
      <c r="GC138" s="100"/>
      <c r="GD138" s="100"/>
      <c r="GE138" s="100"/>
      <c r="GF138" s="100"/>
      <c r="GG138" s="100"/>
      <c r="GH138" s="100"/>
      <c r="GI138" s="100"/>
      <c r="GJ138" s="100"/>
      <c r="GK138" s="100"/>
      <c r="GL138" s="100"/>
      <c r="GM138" s="100"/>
      <c r="GN138" s="100"/>
      <c r="GO138" s="100"/>
      <c r="GP138" s="100"/>
      <c r="GQ138" s="100"/>
      <c r="GR138" s="100"/>
      <c r="GS138" s="100"/>
      <c r="GT138" s="100"/>
      <c r="GU138" s="100"/>
      <c r="GV138" s="100"/>
      <c r="GW138" s="100"/>
      <c r="GX138" s="100"/>
      <c r="GY138" s="100"/>
      <c r="GZ138" s="100"/>
      <c r="HA138" s="100"/>
      <c r="HB138" s="100"/>
      <c r="HC138" s="100"/>
      <c r="HD138" s="100"/>
      <c r="HE138" s="100"/>
      <c r="HF138" s="100"/>
      <c r="HG138" s="100"/>
      <c r="HH138" s="100"/>
      <c r="HI138" s="100"/>
      <c r="HJ138" s="100"/>
      <c r="HK138" s="100"/>
      <c r="HL138" s="100"/>
      <c r="HM138" s="100"/>
      <c r="HN138" s="100"/>
      <c r="HO138" s="100"/>
      <c r="HP138" s="100"/>
      <c r="HQ138" s="100"/>
      <c r="HR138" s="100"/>
      <c r="HS138" s="100"/>
      <c r="HT138" s="100"/>
      <c r="HU138" s="100"/>
      <c r="HV138" s="100"/>
      <c r="HW138" s="100"/>
      <c r="HX138" s="100"/>
      <c r="HY138" s="100"/>
      <c r="HZ138" s="100"/>
      <c r="IA138" s="100"/>
      <c r="IB138" s="100"/>
      <c r="IC138" s="100"/>
      <c r="ID138" s="100"/>
      <c r="IE138" s="100"/>
      <c r="IF138" s="100"/>
      <c r="IG138" s="100"/>
      <c r="IH138" s="100"/>
      <c r="II138" s="100"/>
    </row>
    <row r="139" spans="1:49" s="118" customFormat="1" ht="25.5">
      <c r="A139" s="542">
        <v>133</v>
      </c>
      <c r="B139" s="405">
        <v>465</v>
      </c>
      <c r="C139" s="570" t="s">
        <v>702</v>
      </c>
      <c r="D139" s="577">
        <v>39398</v>
      </c>
      <c r="E139" s="182" t="s">
        <v>621</v>
      </c>
      <c r="F139" s="182" t="s">
        <v>432</v>
      </c>
      <c r="G139" s="191" t="s">
        <v>576</v>
      </c>
      <c r="H139" s="593">
        <v>1</v>
      </c>
      <c r="I139" s="570" t="s">
        <v>587</v>
      </c>
      <c r="J139" s="599">
        <v>2</v>
      </c>
      <c r="K139" s="606">
        <v>1.8</v>
      </c>
      <c r="L139" s="182" t="s">
        <v>567</v>
      </c>
      <c r="M139" s="155">
        <v>2048</v>
      </c>
      <c r="N139" s="43">
        <v>2</v>
      </c>
      <c r="O139" s="599">
        <v>1</v>
      </c>
      <c r="P139" s="191" t="s">
        <v>583</v>
      </c>
      <c r="Q139" s="612">
        <v>0</v>
      </c>
      <c r="R139" s="612"/>
      <c r="S139" s="612"/>
      <c r="T139" s="615" t="s">
        <v>441</v>
      </c>
      <c r="U139" s="619">
        <v>1</v>
      </c>
      <c r="V139" s="599"/>
      <c r="W139" s="182" t="s">
        <v>140</v>
      </c>
      <c r="X139" s="191" t="s">
        <v>540</v>
      </c>
      <c r="Y139" s="612"/>
      <c r="Z139" s="615" t="s">
        <v>396</v>
      </c>
      <c r="AA139" s="628">
        <v>305</v>
      </c>
      <c r="AB139" s="634">
        <v>80</v>
      </c>
      <c r="AC139" s="636" t="s">
        <v>441</v>
      </c>
      <c r="AD139" s="199" t="s">
        <v>441</v>
      </c>
      <c r="AE139" s="34" t="s">
        <v>441</v>
      </c>
      <c r="AF139" s="14" t="s">
        <v>438</v>
      </c>
      <c r="AG139" s="14" t="s">
        <v>441</v>
      </c>
      <c r="AH139" s="14" t="s">
        <v>441</v>
      </c>
      <c r="AI139" s="14" t="s">
        <v>541</v>
      </c>
      <c r="AJ139" s="14" t="s">
        <v>541</v>
      </c>
      <c r="AK139" s="199">
        <v>115</v>
      </c>
      <c r="AL139" s="619">
        <v>0.8</v>
      </c>
      <c r="AM139" s="599">
        <v>1.92</v>
      </c>
      <c r="AN139" s="204">
        <v>51.66</v>
      </c>
      <c r="AO139" s="657"/>
      <c r="AP139" s="429">
        <f>(8760/1000)*(Summary!$D$10*$AN139+Summary!$D$9*$AM139+Summary!$D$8*$AL139)</f>
        <v>185.71200000000002</v>
      </c>
      <c r="AQ139" s="430">
        <f t="shared" si="8"/>
        <v>185.71200000000002</v>
      </c>
      <c r="AR139" s="433"/>
      <c r="AS139" s="66" t="str">
        <f t="shared" si="6"/>
        <v>N</v>
      </c>
      <c r="AT139" s="38">
        <f t="shared" si="7"/>
        <v>0</v>
      </c>
      <c r="AU139" s="432" t="s">
        <v>273</v>
      </c>
      <c r="AV139" s="831"/>
      <c r="AW139" s="777">
        <f>Summary!$E$19</f>
        <v>188</v>
      </c>
    </row>
    <row r="140" spans="1:49" s="100" customFormat="1" ht="14.25">
      <c r="A140" s="542">
        <v>134</v>
      </c>
      <c r="B140" s="405">
        <v>360</v>
      </c>
      <c r="C140" s="298" t="s">
        <v>709</v>
      </c>
      <c r="D140" s="125">
        <v>39688</v>
      </c>
      <c r="E140" s="126" t="s">
        <v>621</v>
      </c>
      <c r="F140" s="119"/>
      <c r="G140" s="124"/>
      <c r="H140" s="259">
        <v>1</v>
      </c>
      <c r="I140" s="300" t="s">
        <v>130</v>
      </c>
      <c r="J140" s="127">
        <v>2</v>
      </c>
      <c r="K140" s="475">
        <v>3.16</v>
      </c>
      <c r="L140" s="127" t="s">
        <v>128</v>
      </c>
      <c r="M140" s="598">
        <v>2048</v>
      </c>
      <c r="N140" s="43">
        <v>2</v>
      </c>
      <c r="O140" s="110">
        <v>1</v>
      </c>
      <c r="P140" s="124">
        <v>160</v>
      </c>
      <c r="Q140" s="115" t="s">
        <v>673</v>
      </c>
      <c r="R140" s="124"/>
      <c r="S140" s="124"/>
      <c r="T140" s="299" t="s">
        <v>438</v>
      </c>
      <c r="U140" s="305">
        <v>1</v>
      </c>
      <c r="V140" s="110" t="s">
        <v>129</v>
      </c>
      <c r="W140" s="119">
        <v>256</v>
      </c>
      <c r="X140" s="115" t="s">
        <v>117</v>
      </c>
      <c r="Y140" s="124">
        <v>128</v>
      </c>
      <c r="Z140" s="259" t="s">
        <v>398</v>
      </c>
      <c r="AA140" s="522" t="s">
        <v>35</v>
      </c>
      <c r="AB140" s="523" t="s">
        <v>118</v>
      </c>
      <c r="AC140" s="524"/>
      <c r="AD140" s="259" t="s">
        <v>438</v>
      </c>
      <c r="AE140" s="116" t="s">
        <v>441</v>
      </c>
      <c r="AF140" s="110" t="s">
        <v>441</v>
      </c>
      <c r="AG140" s="110" t="s">
        <v>438</v>
      </c>
      <c r="AH140" s="110" t="s">
        <v>441</v>
      </c>
      <c r="AI140" s="110" t="s">
        <v>484</v>
      </c>
      <c r="AJ140" s="110" t="s">
        <v>484</v>
      </c>
      <c r="AK140" s="259">
        <v>115</v>
      </c>
      <c r="AL140" s="130">
        <v>1.26</v>
      </c>
      <c r="AM140" s="128">
        <v>2.23</v>
      </c>
      <c r="AN140" s="557">
        <v>51.38</v>
      </c>
      <c r="AO140" s="122"/>
      <c r="AP140" s="429">
        <f>(8760/1000)*(Summary!$D$10*$AN140+Summary!$D$9*$AM140+Summary!$D$8*$AL140)</f>
        <v>187.08294000000004</v>
      </c>
      <c r="AQ140" s="430">
        <f t="shared" si="8"/>
        <v>187.08294000000004</v>
      </c>
      <c r="AR140" s="442"/>
      <c r="AS140" s="66" t="str">
        <f t="shared" si="6"/>
        <v>N</v>
      </c>
      <c r="AT140" s="38">
        <f t="shared" si="7"/>
        <v>0</v>
      </c>
      <c r="AU140" s="432" t="s">
        <v>273</v>
      </c>
      <c r="AV140" s="828">
        <v>128</v>
      </c>
      <c r="AW140" s="777">
        <f>Summary!$E$19</f>
        <v>188</v>
      </c>
    </row>
    <row r="141" spans="1:243" s="144" customFormat="1" ht="76.5">
      <c r="A141" s="542">
        <v>135</v>
      </c>
      <c r="B141" s="405">
        <v>91</v>
      </c>
      <c r="C141" s="40" t="s">
        <v>706</v>
      </c>
      <c r="D141" s="74">
        <v>39661</v>
      </c>
      <c r="E141" s="37" t="s">
        <v>621</v>
      </c>
      <c r="F141" s="37" t="s">
        <v>632</v>
      </c>
      <c r="G141" s="49" t="s">
        <v>621</v>
      </c>
      <c r="H141" s="57">
        <v>1</v>
      </c>
      <c r="I141" s="40" t="s">
        <v>624</v>
      </c>
      <c r="J141" s="39">
        <v>2</v>
      </c>
      <c r="K141" s="465">
        <v>3.33</v>
      </c>
      <c r="L141" s="39" t="s">
        <v>633</v>
      </c>
      <c r="M141" s="39">
        <v>8192</v>
      </c>
      <c r="N141" s="43">
        <v>8</v>
      </c>
      <c r="O141" s="39">
        <v>2</v>
      </c>
      <c r="P141" s="75">
        <v>1000</v>
      </c>
      <c r="Q141" s="75">
        <v>1</v>
      </c>
      <c r="R141" s="66" t="s">
        <v>634</v>
      </c>
      <c r="S141" s="75"/>
      <c r="T141" s="57" t="s">
        <v>480</v>
      </c>
      <c r="U141" s="50">
        <v>1</v>
      </c>
      <c r="V141" s="37" t="s">
        <v>635</v>
      </c>
      <c r="W141" s="39" t="s">
        <v>636</v>
      </c>
      <c r="X141" s="49" t="s">
        <v>628</v>
      </c>
      <c r="Y141" s="49">
        <v>32</v>
      </c>
      <c r="Z141" s="57" t="s">
        <v>396</v>
      </c>
      <c r="AA141" s="487">
        <v>300</v>
      </c>
      <c r="AB141" s="488" t="s">
        <v>629</v>
      </c>
      <c r="AC141" s="489" t="s">
        <v>441</v>
      </c>
      <c r="AD141" s="57" t="s">
        <v>441</v>
      </c>
      <c r="AE141" s="50" t="s">
        <v>441</v>
      </c>
      <c r="AF141" s="39" t="s">
        <v>441</v>
      </c>
      <c r="AG141" s="39" t="s">
        <v>630</v>
      </c>
      <c r="AH141" s="39" t="s">
        <v>441</v>
      </c>
      <c r="AI141" s="39">
        <v>1000</v>
      </c>
      <c r="AJ141" s="39"/>
      <c r="AK141" s="52">
        <v>115</v>
      </c>
      <c r="AL141" s="40">
        <v>1.5</v>
      </c>
      <c r="AM141" s="37">
        <v>2.1</v>
      </c>
      <c r="AN141" s="52">
        <v>55.5</v>
      </c>
      <c r="AO141" s="53"/>
      <c r="AP141" s="429">
        <f>(8760/1000)*(Summary!$D$10*$AN141+Summary!$D$9*$AM141+Summary!$D$8*$AL141)</f>
        <v>202.61880000000002</v>
      </c>
      <c r="AQ141" s="430">
        <f t="shared" si="8"/>
        <v>187.61880000000002</v>
      </c>
      <c r="AR141" s="442"/>
      <c r="AS141" s="66" t="str">
        <f t="shared" si="6"/>
        <v>Y</v>
      </c>
      <c r="AT141" s="38">
        <f t="shared" si="7"/>
        <v>15</v>
      </c>
      <c r="AU141" s="432" t="s">
        <v>273</v>
      </c>
      <c r="AV141" s="826">
        <v>128</v>
      </c>
      <c r="AW141" s="777">
        <f>Summary!$E$19</f>
        <v>188</v>
      </c>
      <c r="AX141" s="123"/>
      <c r="AY141" s="123"/>
      <c r="AZ141" s="123"/>
      <c r="BA141" s="123"/>
      <c r="BB141" s="123"/>
      <c r="BC141" s="123"/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/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  <c r="CR141" s="123"/>
      <c r="CS141" s="123"/>
      <c r="CT141" s="123"/>
      <c r="CU141" s="123"/>
      <c r="CV141" s="123"/>
      <c r="CW141" s="123"/>
      <c r="CX141" s="123"/>
      <c r="CY141" s="123"/>
      <c r="CZ141" s="123"/>
      <c r="DA141" s="123"/>
      <c r="DB141" s="123"/>
      <c r="DC141" s="123"/>
      <c r="DD141" s="123"/>
      <c r="DE141" s="123"/>
      <c r="DF141" s="123"/>
      <c r="DG141" s="123"/>
      <c r="DH141" s="123"/>
      <c r="DI141" s="123"/>
      <c r="DJ141" s="123"/>
      <c r="DK141" s="123"/>
      <c r="DL141" s="123"/>
      <c r="DM141" s="123"/>
      <c r="DN141" s="123"/>
      <c r="DO141" s="123"/>
      <c r="DP141" s="123"/>
      <c r="DQ141" s="123"/>
      <c r="DR141" s="123"/>
      <c r="DS141" s="123"/>
      <c r="DT141" s="123"/>
      <c r="DU141" s="123"/>
      <c r="DV141" s="123"/>
      <c r="DW141" s="123"/>
      <c r="DX141" s="123"/>
      <c r="DY141" s="123"/>
      <c r="DZ141" s="123"/>
      <c r="EA141" s="123"/>
      <c r="EB141" s="123"/>
      <c r="EC141" s="123"/>
      <c r="ED141" s="123"/>
      <c r="EE141" s="123"/>
      <c r="EF141" s="123"/>
      <c r="EG141" s="123"/>
      <c r="EH141" s="123"/>
      <c r="EI141" s="123"/>
      <c r="EJ141" s="123"/>
      <c r="EK141" s="123"/>
      <c r="EL141" s="123"/>
      <c r="EM141" s="123"/>
      <c r="EN141" s="123"/>
      <c r="EO141" s="123"/>
      <c r="EP141" s="123"/>
      <c r="EQ141" s="123"/>
      <c r="ER141" s="123"/>
      <c r="ES141" s="123"/>
      <c r="ET141" s="123"/>
      <c r="EU141" s="123"/>
      <c r="EV141" s="123"/>
      <c r="EW141" s="123"/>
      <c r="EX141" s="123"/>
      <c r="EY141" s="123"/>
      <c r="EZ141" s="123"/>
      <c r="FA141" s="123"/>
      <c r="FB141" s="123"/>
      <c r="FC141" s="123"/>
      <c r="FD141" s="123"/>
      <c r="FE141" s="123"/>
      <c r="FF141" s="123"/>
      <c r="FG141" s="123"/>
      <c r="FH141" s="123"/>
      <c r="FI141" s="123"/>
      <c r="FJ141" s="123"/>
      <c r="FK141" s="123"/>
      <c r="FL141" s="123"/>
      <c r="FM141" s="123"/>
      <c r="FN141" s="123"/>
      <c r="FO141" s="123"/>
      <c r="FP141" s="123"/>
      <c r="FQ141" s="123"/>
      <c r="FR141" s="123"/>
      <c r="FS141" s="123"/>
      <c r="FT141" s="123"/>
      <c r="FU141" s="123"/>
      <c r="FV141" s="123"/>
      <c r="FW141" s="123"/>
      <c r="FX141" s="123"/>
      <c r="FY141" s="123"/>
      <c r="FZ141" s="123"/>
      <c r="GA141" s="123"/>
      <c r="GB141" s="123"/>
      <c r="GC141" s="123"/>
      <c r="GD141" s="123"/>
      <c r="GE141" s="123"/>
      <c r="GF141" s="123"/>
      <c r="GG141" s="123"/>
      <c r="GH141" s="123"/>
      <c r="GI141" s="123"/>
      <c r="GJ141" s="123"/>
      <c r="GK141" s="123"/>
      <c r="GL141" s="123"/>
      <c r="GM141" s="123"/>
      <c r="GN141" s="123"/>
      <c r="GO141" s="123"/>
      <c r="GP141" s="123"/>
      <c r="GQ141" s="123"/>
      <c r="GR141" s="123"/>
      <c r="GS141" s="123"/>
      <c r="GT141" s="123"/>
      <c r="GU141" s="123"/>
      <c r="GV141" s="123"/>
      <c r="GW141" s="123"/>
      <c r="GX141" s="123"/>
      <c r="GY141" s="123"/>
      <c r="GZ141" s="123"/>
      <c r="HA141" s="123"/>
      <c r="HB141" s="123"/>
      <c r="HC141" s="123"/>
      <c r="HD141" s="123"/>
      <c r="HE141" s="123"/>
      <c r="HF141" s="123"/>
      <c r="HG141" s="123"/>
      <c r="HH141" s="123"/>
      <c r="HI141" s="123"/>
      <c r="HJ141" s="123"/>
      <c r="HK141" s="123"/>
      <c r="HL141" s="123"/>
      <c r="HM141" s="123"/>
      <c r="HN141" s="123"/>
      <c r="HO141" s="123"/>
      <c r="HP141" s="123"/>
      <c r="HQ141" s="123"/>
      <c r="HR141" s="123"/>
      <c r="HS141" s="123"/>
      <c r="HT141" s="123"/>
      <c r="HU141" s="123"/>
      <c r="HV141" s="123"/>
      <c r="HW141" s="123"/>
      <c r="HX141" s="123"/>
      <c r="HY141" s="123"/>
      <c r="HZ141" s="123"/>
      <c r="IA141" s="123"/>
      <c r="IB141" s="123"/>
      <c r="IC141" s="123"/>
      <c r="ID141" s="123"/>
      <c r="IE141" s="123"/>
      <c r="IF141" s="123"/>
      <c r="IG141" s="123"/>
      <c r="IH141" s="123"/>
      <c r="II141" s="123"/>
    </row>
    <row r="142" spans="1:49" s="5" customFormat="1" ht="25.5">
      <c r="A142" s="542">
        <v>136</v>
      </c>
      <c r="B142" s="405">
        <v>461</v>
      </c>
      <c r="C142" s="570" t="s">
        <v>702</v>
      </c>
      <c r="D142" s="577">
        <v>39543</v>
      </c>
      <c r="E142" s="182" t="s">
        <v>621</v>
      </c>
      <c r="F142" s="182" t="s">
        <v>432</v>
      </c>
      <c r="G142" s="191" t="s">
        <v>576</v>
      </c>
      <c r="H142" s="593">
        <v>1</v>
      </c>
      <c r="I142" s="570" t="s">
        <v>578</v>
      </c>
      <c r="J142" s="599">
        <v>2</v>
      </c>
      <c r="K142" s="606">
        <v>2.1</v>
      </c>
      <c r="L142" s="182" t="s">
        <v>579</v>
      </c>
      <c r="M142" s="182">
        <v>1024</v>
      </c>
      <c r="N142" s="43">
        <v>1</v>
      </c>
      <c r="O142" s="599">
        <v>1</v>
      </c>
      <c r="P142" s="191" t="s">
        <v>568</v>
      </c>
      <c r="Q142" s="612">
        <v>0</v>
      </c>
      <c r="R142" s="612"/>
      <c r="S142" s="612"/>
      <c r="T142" s="615" t="s">
        <v>441</v>
      </c>
      <c r="U142" s="619">
        <v>1</v>
      </c>
      <c r="V142" s="599"/>
      <c r="W142" s="182" t="s">
        <v>140</v>
      </c>
      <c r="X142" s="191" t="s">
        <v>540</v>
      </c>
      <c r="Y142" s="612"/>
      <c r="Z142" s="615" t="s">
        <v>396</v>
      </c>
      <c r="AA142" s="628">
        <v>275</v>
      </c>
      <c r="AB142" s="634">
        <v>80</v>
      </c>
      <c r="AC142" s="636" t="s">
        <v>441</v>
      </c>
      <c r="AD142" s="199" t="s">
        <v>441</v>
      </c>
      <c r="AE142" s="34" t="s">
        <v>441</v>
      </c>
      <c r="AF142" s="14" t="s">
        <v>438</v>
      </c>
      <c r="AG142" s="14" t="s">
        <v>441</v>
      </c>
      <c r="AH142" s="14" t="s">
        <v>441</v>
      </c>
      <c r="AI142" s="14" t="s">
        <v>541</v>
      </c>
      <c r="AJ142" s="14" t="s">
        <v>541</v>
      </c>
      <c r="AK142" s="199">
        <v>115</v>
      </c>
      <c r="AL142" s="619">
        <v>1.41</v>
      </c>
      <c r="AM142" s="599">
        <v>2.09</v>
      </c>
      <c r="AN142" s="204">
        <v>51.57</v>
      </c>
      <c r="AO142" s="657"/>
      <c r="AP142" s="429">
        <f>(8760/1000)*(Summary!$D$10*$AN142+Summary!$D$9*$AM142+Summary!$D$8*$AL142)</f>
        <v>188.41008000000002</v>
      </c>
      <c r="AQ142" s="430">
        <f t="shared" si="8"/>
        <v>188.41008000000002</v>
      </c>
      <c r="AR142" s="433"/>
      <c r="AS142" s="66" t="str">
        <f t="shared" si="6"/>
        <v>N</v>
      </c>
      <c r="AT142" s="38">
        <f t="shared" si="7"/>
        <v>0</v>
      </c>
      <c r="AU142" s="432" t="s">
        <v>273</v>
      </c>
      <c r="AV142" s="826"/>
      <c r="AW142" s="777">
        <f>Summary!$E$19</f>
        <v>188</v>
      </c>
    </row>
    <row r="143" spans="1:243" s="102" customFormat="1" ht="76.5">
      <c r="A143" s="542">
        <v>137</v>
      </c>
      <c r="B143" s="405">
        <v>472</v>
      </c>
      <c r="C143" s="40" t="s">
        <v>706</v>
      </c>
      <c r="D143" s="74">
        <v>39661</v>
      </c>
      <c r="E143" s="37" t="s">
        <v>621</v>
      </c>
      <c r="F143" s="37" t="s">
        <v>632</v>
      </c>
      <c r="G143" s="49" t="s">
        <v>621</v>
      </c>
      <c r="H143" s="57">
        <v>1</v>
      </c>
      <c r="I143" s="40" t="s">
        <v>624</v>
      </c>
      <c r="J143" s="39">
        <v>2</v>
      </c>
      <c r="K143" s="465">
        <v>3.33</v>
      </c>
      <c r="L143" s="39" t="s">
        <v>633</v>
      </c>
      <c r="M143" s="39">
        <v>8192</v>
      </c>
      <c r="N143" s="43">
        <v>8</v>
      </c>
      <c r="O143" s="39">
        <v>2</v>
      </c>
      <c r="P143" s="75">
        <v>1000</v>
      </c>
      <c r="Q143" s="75">
        <v>1</v>
      </c>
      <c r="R143" s="66" t="s">
        <v>634</v>
      </c>
      <c r="S143" s="75"/>
      <c r="T143" s="57" t="s">
        <v>480</v>
      </c>
      <c r="U143" s="50">
        <v>1</v>
      </c>
      <c r="V143" s="37" t="s">
        <v>635</v>
      </c>
      <c r="W143" s="39" t="s">
        <v>636</v>
      </c>
      <c r="X143" s="49" t="s">
        <v>628</v>
      </c>
      <c r="Y143" s="49">
        <v>32</v>
      </c>
      <c r="Z143" s="57" t="s">
        <v>396</v>
      </c>
      <c r="AA143" s="487">
        <v>300</v>
      </c>
      <c r="AB143" s="488" t="s">
        <v>629</v>
      </c>
      <c r="AC143" s="489" t="s">
        <v>441</v>
      </c>
      <c r="AD143" s="57" t="s">
        <v>441</v>
      </c>
      <c r="AE143" s="50" t="s">
        <v>441</v>
      </c>
      <c r="AF143" s="39" t="s">
        <v>441</v>
      </c>
      <c r="AG143" s="39" t="s">
        <v>630</v>
      </c>
      <c r="AH143" s="39" t="s">
        <v>441</v>
      </c>
      <c r="AI143" s="39">
        <v>1000</v>
      </c>
      <c r="AJ143" s="39"/>
      <c r="AK143" s="52">
        <v>230</v>
      </c>
      <c r="AL143" s="40">
        <v>1.7</v>
      </c>
      <c r="AM143" s="37">
        <v>2.4</v>
      </c>
      <c r="AN143" s="52">
        <v>55.5</v>
      </c>
      <c r="AO143" s="53"/>
      <c r="AP143" s="429">
        <f>(8760/1000)*(Summary!$D$10*$AN143+Summary!$D$9*$AM143+Summary!$D$8*$AL143)</f>
        <v>203.71380000000002</v>
      </c>
      <c r="AQ143" s="430">
        <f t="shared" si="8"/>
        <v>188.71380000000002</v>
      </c>
      <c r="AR143" s="431"/>
      <c r="AS143" s="66" t="str">
        <f t="shared" si="6"/>
        <v>Y</v>
      </c>
      <c r="AT143" s="38">
        <f t="shared" si="7"/>
        <v>15</v>
      </c>
      <c r="AU143" s="432" t="s">
        <v>273</v>
      </c>
      <c r="AV143" s="826">
        <v>128</v>
      </c>
      <c r="AW143" s="777">
        <f>Summary!$E$19</f>
        <v>188</v>
      </c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</row>
    <row r="144" spans="1:49" s="123" customFormat="1" ht="12.75">
      <c r="A144" s="542">
        <v>138</v>
      </c>
      <c r="B144" s="405">
        <v>368</v>
      </c>
      <c r="C144" s="298" t="s">
        <v>709</v>
      </c>
      <c r="D144" s="125">
        <v>39689</v>
      </c>
      <c r="E144" s="126" t="s">
        <v>621</v>
      </c>
      <c r="F144" s="119"/>
      <c r="G144" s="124"/>
      <c r="H144" s="260">
        <v>1</v>
      </c>
      <c r="I144" s="300" t="s">
        <v>130</v>
      </c>
      <c r="J144" s="127">
        <v>2</v>
      </c>
      <c r="K144" s="475">
        <v>3.16</v>
      </c>
      <c r="L144" s="127" t="s">
        <v>128</v>
      </c>
      <c r="M144" s="127">
        <v>4096</v>
      </c>
      <c r="N144" s="43">
        <v>4</v>
      </c>
      <c r="O144" s="110">
        <v>1</v>
      </c>
      <c r="P144" s="124">
        <v>160</v>
      </c>
      <c r="Q144" s="115" t="s">
        <v>673</v>
      </c>
      <c r="R144" s="124"/>
      <c r="S144" s="124"/>
      <c r="T144" s="299" t="s">
        <v>438</v>
      </c>
      <c r="U144" s="305">
        <v>1</v>
      </c>
      <c r="V144" s="110" t="s">
        <v>129</v>
      </c>
      <c r="W144" s="119">
        <v>256</v>
      </c>
      <c r="X144" s="115" t="s">
        <v>117</v>
      </c>
      <c r="Y144" s="124">
        <v>128</v>
      </c>
      <c r="Z144" s="259" t="s">
        <v>398</v>
      </c>
      <c r="AA144" s="522" t="s">
        <v>35</v>
      </c>
      <c r="AB144" s="523" t="s">
        <v>118</v>
      </c>
      <c r="AC144" s="524"/>
      <c r="AD144" s="259" t="s">
        <v>438</v>
      </c>
      <c r="AE144" s="116" t="s">
        <v>441</v>
      </c>
      <c r="AF144" s="110" t="s">
        <v>441</v>
      </c>
      <c r="AG144" s="110" t="s">
        <v>438</v>
      </c>
      <c r="AH144" s="110" t="s">
        <v>441</v>
      </c>
      <c r="AI144" s="110" t="s">
        <v>484</v>
      </c>
      <c r="AJ144" s="110" t="s">
        <v>484</v>
      </c>
      <c r="AK144" s="259">
        <v>115</v>
      </c>
      <c r="AL144" s="130">
        <v>1.28</v>
      </c>
      <c r="AM144" s="128">
        <v>2.29</v>
      </c>
      <c r="AN144" s="557">
        <v>57.5</v>
      </c>
      <c r="AO144" s="122"/>
      <c r="AP144" s="429">
        <f>(8760/1000)*(Summary!$D$10*$AN144+Summary!$D$9*$AM144+Summary!$D$8*$AL144)</f>
        <v>208.65006</v>
      </c>
      <c r="AQ144" s="430">
        <f t="shared" si="8"/>
        <v>193.65006</v>
      </c>
      <c r="AR144" s="442"/>
      <c r="AS144" s="66" t="str">
        <f t="shared" si="6"/>
        <v>Y</v>
      </c>
      <c r="AT144" s="38">
        <f t="shared" si="7"/>
        <v>15</v>
      </c>
      <c r="AU144" s="432" t="s">
        <v>273</v>
      </c>
      <c r="AV144" s="828">
        <v>128</v>
      </c>
      <c r="AW144" s="777">
        <f>Summary!$E$19</f>
        <v>188</v>
      </c>
    </row>
    <row r="145" spans="1:243" s="144" customFormat="1" ht="39.75">
      <c r="A145" s="542">
        <v>139</v>
      </c>
      <c r="B145" s="405">
        <v>178</v>
      </c>
      <c r="C145" s="165" t="s">
        <v>708</v>
      </c>
      <c r="D145" s="59">
        <v>39689</v>
      </c>
      <c r="E145" s="62" t="s">
        <v>621</v>
      </c>
      <c r="F145" s="37" t="s">
        <v>432</v>
      </c>
      <c r="G145" s="55" t="s">
        <v>792</v>
      </c>
      <c r="H145" s="57">
        <v>1</v>
      </c>
      <c r="I145" s="50" t="s">
        <v>819</v>
      </c>
      <c r="J145" s="39">
        <v>2</v>
      </c>
      <c r="K145" s="465">
        <v>3.1</v>
      </c>
      <c r="L145" s="39" t="s">
        <v>3</v>
      </c>
      <c r="M145" s="39">
        <v>4096</v>
      </c>
      <c r="N145" s="43">
        <v>4</v>
      </c>
      <c r="O145" s="39">
        <v>1</v>
      </c>
      <c r="P145" s="75" t="s">
        <v>689</v>
      </c>
      <c r="Q145" s="66" t="s">
        <v>814</v>
      </c>
      <c r="R145" s="66"/>
      <c r="S145" s="66" t="s">
        <v>397</v>
      </c>
      <c r="T145" s="52" t="s">
        <v>441</v>
      </c>
      <c r="U145" s="40">
        <v>1</v>
      </c>
      <c r="V145" s="37" t="s">
        <v>4</v>
      </c>
      <c r="W145" s="39">
        <v>256</v>
      </c>
      <c r="X145" s="314" t="s">
        <v>599</v>
      </c>
      <c r="Y145" s="314">
        <v>32</v>
      </c>
      <c r="Z145" s="57" t="s">
        <v>396</v>
      </c>
      <c r="AA145" s="487" t="s">
        <v>809</v>
      </c>
      <c r="AB145" s="496">
        <v>0.8</v>
      </c>
      <c r="AC145" s="489" t="s">
        <v>395</v>
      </c>
      <c r="AD145" s="57" t="s">
        <v>441</v>
      </c>
      <c r="AE145" s="50" t="s">
        <v>441</v>
      </c>
      <c r="AF145" s="39" t="s">
        <v>441</v>
      </c>
      <c r="AG145" s="37" t="s">
        <v>438</v>
      </c>
      <c r="AH145" s="37" t="s">
        <v>441</v>
      </c>
      <c r="AI145" s="39" t="s">
        <v>786</v>
      </c>
      <c r="AJ145" s="39" t="s">
        <v>787</v>
      </c>
      <c r="AK145" s="57">
        <v>115</v>
      </c>
      <c r="AL145" s="50">
        <v>1.27</v>
      </c>
      <c r="AM145" s="39">
        <v>2.77</v>
      </c>
      <c r="AN145" s="203">
        <v>58.97</v>
      </c>
      <c r="AO145" s="179"/>
      <c r="AP145" s="429">
        <f>(8760/1000)*(Summary!$D$10*$AN145+Summary!$D$9*$AM145+Summary!$D$8*$AL145)</f>
        <v>213.963</v>
      </c>
      <c r="AQ145" s="430">
        <f t="shared" si="8"/>
        <v>198.963</v>
      </c>
      <c r="AR145" s="431"/>
      <c r="AS145" s="66" t="str">
        <f t="shared" si="6"/>
        <v>Y</v>
      </c>
      <c r="AT145" s="38">
        <f t="shared" si="7"/>
        <v>15</v>
      </c>
      <c r="AU145" s="432" t="s">
        <v>273</v>
      </c>
      <c r="AV145" s="826">
        <v>64</v>
      </c>
      <c r="AW145" s="777">
        <f>Summary!$E$19</f>
        <v>188</v>
      </c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</row>
    <row r="146" spans="1:243" ht="12.75">
      <c r="A146" s="542">
        <v>140</v>
      </c>
      <c r="B146" s="405">
        <v>361</v>
      </c>
      <c r="C146" s="298" t="s">
        <v>709</v>
      </c>
      <c r="D146" s="125">
        <v>39688</v>
      </c>
      <c r="E146" s="126" t="s">
        <v>621</v>
      </c>
      <c r="F146" s="119"/>
      <c r="G146" s="124"/>
      <c r="H146" s="259">
        <v>1</v>
      </c>
      <c r="I146" s="300" t="s">
        <v>124</v>
      </c>
      <c r="J146" s="127">
        <v>4</v>
      </c>
      <c r="K146" s="474">
        <v>2.83</v>
      </c>
      <c r="L146" s="127" t="s">
        <v>128</v>
      </c>
      <c r="M146" s="114">
        <v>2048</v>
      </c>
      <c r="N146" s="43">
        <v>2</v>
      </c>
      <c r="O146" s="110">
        <v>1</v>
      </c>
      <c r="P146" s="124">
        <v>160</v>
      </c>
      <c r="Q146" s="115" t="s">
        <v>673</v>
      </c>
      <c r="R146" s="124"/>
      <c r="S146" s="124"/>
      <c r="T146" s="299" t="s">
        <v>438</v>
      </c>
      <c r="U146" s="305">
        <v>1</v>
      </c>
      <c r="V146" s="110" t="s">
        <v>129</v>
      </c>
      <c r="W146" s="119">
        <v>256</v>
      </c>
      <c r="X146" s="115" t="s">
        <v>117</v>
      </c>
      <c r="Y146" s="124">
        <v>128</v>
      </c>
      <c r="Z146" s="259" t="s">
        <v>398</v>
      </c>
      <c r="AA146" s="522" t="s">
        <v>35</v>
      </c>
      <c r="AB146" s="523" t="s">
        <v>118</v>
      </c>
      <c r="AC146" s="524"/>
      <c r="AD146" s="259" t="s">
        <v>438</v>
      </c>
      <c r="AE146" s="116" t="s">
        <v>441</v>
      </c>
      <c r="AF146" s="110" t="s">
        <v>441</v>
      </c>
      <c r="AG146" s="110" t="s">
        <v>438</v>
      </c>
      <c r="AH146" s="110" t="s">
        <v>441</v>
      </c>
      <c r="AI146" s="110" t="s">
        <v>484</v>
      </c>
      <c r="AJ146" s="110" t="s">
        <v>484</v>
      </c>
      <c r="AK146" s="259">
        <v>115</v>
      </c>
      <c r="AL146" s="130">
        <v>1.26</v>
      </c>
      <c r="AM146" s="128">
        <v>2.38</v>
      </c>
      <c r="AN146" s="557">
        <v>55.34</v>
      </c>
      <c r="AO146" s="122"/>
      <c r="AP146" s="429">
        <f>(8760/1000)*(Summary!$D$10*$AN146+Summary!$D$9*$AM146+Summary!$D$8*$AL146)</f>
        <v>201.02448000000004</v>
      </c>
      <c r="AQ146" s="430">
        <f t="shared" si="8"/>
        <v>201.02448000000004</v>
      </c>
      <c r="AR146" s="443"/>
      <c r="AS146" s="66" t="str">
        <f t="shared" si="6"/>
        <v>N</v>
      </c>
      <c r="AT146" s="38">
        <f t="shared" si="7"/>
        <v>0</v>
      </c>
      <c r="AU146" s="432" t="s">
        <v>273</v>
      </c>
      <c r="AV146" s="828">
        <v>128</v>
      </c>
      <c r="AW146" s="777">
        <f>Summary!$E$19</f>
        <v>188</v>
      </c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  <c r="BO146" s="144"/>
      <c r="BP146" s="144"/>
      <c r="BQ146" s="144"/>
      <c r="BR146" s="144"/>
      <c r="BS146" s="144"/>
      <c r="BT146" s="144"/>
      <c r="BU146" s="144"/>
      <c r="BV146" s="144"/>
      <c r="BW146" s="144"/>
      <c r="BX146" s="144"/>
      <c r="BY146" s="144"/>
      <c r="BZ146" s="144"/>
      <c r="CA146" s="144"/>
      <c r="CB146" s="144"/>
      <c r="CC146" s="144"/>
      <c r="CD146" s="144"/>
      <c r="CE146" s="144"/>
      <c r="CF146" s="144"/>
      <c r="CG146" s="144"/>
      <c r="CH146" s="144"/>
      <c r="CI146" s="144"/>
      <c r="CJ146" s="144"/>
      <c r="CK146" s="144"/>
      <c r="CL146" s="144"/>
      <c r="CM146" s="144"/>
      <c r="CN146" s="144"/>
      <c r="CO146" s="144"/>
      <c r="CP146" s="144"/>
      <c r="CQ146" s="144"/>
      <c r="CR146" s="144"/>
      <c r="CS146" s="144"/>
      <c r="CT146" s="144"/>
      <c r="CU146" s="144"/>
      <c r="CV146" s="144"/>
      <c r="CW146" s="144"/>
      <c r="CX146" s="144"/>
      <c r="CY146" s="144"/>
      <c r="CZ146" s="144"/>
      <c r="DA146" s="144"/>
      <c r="DB146" s="144"/>
      <c r="DC146" s="144"/>
      <c r="DD146" s="144"/>
      <c r="DE146" s="144"/>
      <c r="DF146" s="144"/>
      <c r="DG146" s="144"/>
      <c r="DH146" s="144"/>
      <c r="DI146" s="144"/>
      <c r="DJ146" s="144"/>
      <c r="DK146" s="144"/>
      <c r="DL146" s="144"/>
      <c r="DM146" s="144"/>
      <c r="DN146" s="144"/>
      <c r="DO146" s="144"/>
      <c r="DP146" s="144"/>
      <c r="DQ146" s="144"/>
      <c r="DR146" s="144"/>
      <c r="DS146" s="144"/>
      <c r="DT146" s="144"/>
      <c r="DU146" s="144"/>
      <c r="DV146" s="144"/>
      <c r="DW146" s="144"/>
      <c r="DX146" s="144"/>
      <c r="DY146" s="144"/>
      <c r="DZ146" s="144"/>
      <c r="EA146" s="144"/>
      <c r="EB146" s="144"/>
      <c r="EC146" s="144"/>
      <c r="ED146" s="144"/>
      <c r="EE146" s="144"/>
      <c r="EF146" s="144"/>
      <c r="EG146" s="144"/>
      <c r="EH146" s="144"/>
      <c r="EI146" s="144"/>
      <c r="EJ146" s="144"/>
      <c r="EK146" s="144"/>
      <c r="EL146" s="144"/>
      <c r="EM146" s="144"/>
      <c r="EN146" s="144"/>
      <c r="EO146" s="144"/>
      <c r="EP146" s="144"/>
      <c r="EQ146" s="144"/>
      <c r="ER146" s="144"/>
      <c r="ES146" s="144"/>
      <c r="ET146" s="144"/>
      <c r="EU146" s="144"/>
      <c r="EV146" s="144"/>
      <c r="EW146" s="144"/>
      <c r="EX146" s="144"/>
      <c r="EY146" s="144"/>
      <c r="EZ146" s="144"/>
      <c r="FA146" s="144"/>
      <c r="FB146" s="144"/>
      <c r="FC146" s="144"/>
      <c r="FD146" s="144"/>
      <c r="FE146" s="144"/>
      <c r="FF146" s="144"/>
      <c r="FG146" s="144"/>
      <c r="FH146" s="144"/>
      <c r="FI146" s="144"/>
      <c r="FJ146" s="144"/>
      <c r="FK146" s="144"/>
      <c r="FL146" s="144"/>
      <c r="FM146" s="144"/>
      <c r="FN146" s="144"/>
      <c r="FO146" s="144"/>
      <c r="FP146" s="144"/>
      <c r="FQ146" s="144"/>
      <c r="FR146" s="144"/>
      <c r="FS146" s="144"/>
      <c r="FT146" s="144"/>
      <c r="FU146" s="144"/>
      <c r="FV146" s="144"/>
      <c r="FW146" s="144"/>
      <c r="FX146" s="144"/>
      <c r="FY146" s="144"/>
      <c r="FZ146" s="144"/>
      <c r="GA146" s="144"/>
      <c r="GB146" s="144"/>
      <c r="GC146" s="144"/>
      <c r="GD146" s="144"/>
      <c r="GE146" s="144"/>
      <c r="GF146" s="144"/>
      <c r="GG146" s="144"/>
      <c r="GH146" s="144"/>
      <c r="GI146" s="144"/>
      <c r="GJ146" s="144"/>
      <c r="GK146" s="144"/>
      <c r="GL146" s="144"/>
      <c r="GM146" s="144"/>
      <c r="GN146" s="144"/>
      <c r="GO146" s="144"/>
      <c r="GP146" s="144"/>
      <c r="GQ146" s="144"/>
      <c r="GR146" s="144"/>
      <c r="GS146" s="144"/>
      <c r="GT146" s="144"/>
      <c r="GU146" s="144"/>
      <c r="GV146" s="144"/>
      <c r="GW146" s="144"/>
      <c r="GX146" s="144"/>
      <c r="GY146" s="144"/>
      <c r="GZ146" s="144"/>
      <c r="HA146" s="144"/>
      <c r="HB146" s="144"/>
      <c r="HC146" s="144"/>
      <c r="HD146" s="144"/>
      <c r="HE146" s="144"/>
      <c r="HF146" s="144"/>
      <c r="HG146" s="144"/>
      <c r="HH146" s="144"/>
      <c r="HI146" s="144"/>
      <c r="HJ146" s="144"/>
      <c r="HK146" s="144"/>
      <c r="HL146" s="144"/>
      <c r="HM146" s="144"/>
      <c r="HN146" s="144"/>
      <c r="HO146" s="144"/>
      <c r="HP146" s="144"/>
      <c r="HQ146" s="144"/>
      <c r="HR146" s="144"/>
      <c r="HS146" s="144"/>
      <c r="HT146" s="144"/>
      <c r="HU146" s="144"/>
      <c r="HV146" s="144"/>
      <c r="HW146" s="144"/>
      <c r="HX146" s="144"/>
      <c r="HY146" s="144"/>
      <c r="HZ146" s="144"/>
      <c r="IA146" s="144"/>
      <c r="IB146" s="144"/>
      <c r="IC146" s="144"/>
      <c r="ID146" s="144"/>
      <c r="IE146" s="144"/>
      <c r="IF146" s="144"/>
      <c r="IG146" s="144"/>
      <c r="IH146" s="144"/>
      <c r="II146" s="144"/>
    </row>
    <row r="147" spans="1:243" s="100" customFormat="1" ht="76.5">
      <c r="A147" s="542">
        <v>141</v>
      </c>
      <c r="B147" s="405">
        <v>90</v>
      </c>
      <c r="C147" s="40" t="s">
        <v>706</v>
      </c>
      <c r="D147" s="74">
        <v>39661</v>
      </c>
      <c r="E147" s="37" t="s">
        <v>621</v>
      </c>
      <c r="F147" s="37" t="s">
        <v>632</v>
      </c>
      <c r="G147" s="49" t="s">
        <v>621</v>
      </c>
      <c r="H147" s="57">
        <v>1</v>
      </c>
      <c r="I147" s="40" t="s">
        <v>624</v>
      </c>
      <c r="J147" s="39">
        <v>2</v>
      </c>
      <c r="K147" s="465">
        <v>3.33</v>
      </c>
      <c r="L147" s="39" t="s">
        <v>633</v>
      </c>
      <c r="M147" s="39">
        <v>8192</v>
      </c>
      <c r="N147" s="43">
        <v>8</v>
      </c>
      <c r="O147" s="39">
        <v>2</v>
      </c>
      <c r="P147" s="75">
        <v>1000</v>
      </c>
      <c r="Q147" s="75">
        <v>1</v>
      </c>
      <c r="R147" s="66" t="s">
        <v>634</v>
      </c>
      <c r="S147" s="75"/>
      <c r="T147" s="57" t="s">
        <v>480</v>
      </c>
      <c r="U147" s="50">
        <v>1</v>
      </c>
      <c r="V147" s="37" t="s">
        <v>635</v>
      </c>
      <c r="W147" s="39" t="s">
        <v>636</v>
      </c>
      <c r="X147" s="49" t="s">
        <v>628</v>
      </c>
      <c r="Y147" s="49">
        <v>32</v>
      </c>
      <c r="Z147" s="57" t="s">
        <v>396</v>
      </c>
      <c r="AA147" s="487">
        <v>300</v>
      </c>
      <c r="AB147" s="488" t="s">
        <v>629</v>
      </c>
      <c r="AC147" s="489" t="s">
        <v>441</v>
      </c>
      <c r="AD147" s="57" t="s">
        <v>441</v>
      </c>
      <c r="AE147" s="50" t="s">
        <v>441</v>
      </c>
      <c r="AF147" s="39" t="s">
        <v>441</v>
      </c>
      <c r="AG147" s="39" t="s">
        <v>630</v>
      </c>
      <c r="AH147" s="39" t="s">
        <v>441</v>
      </c>
      <c r="AI147" s="39">
        <v>1000</v>
      </c>
      <c r="AJ147" s="39"/>
      <c r="AK147" s="52">
        <v>115</v>
      </c>
      <c r="AL147" s="40">
        <v>1.5</v>
      </c>
      <c r="AM147" s="37">
        <v>2.1</v>
      </c>
      <c r="AN147" s="52">
        <v>59.5</v>
      </c>
      <c r="AO147" s="53"/>
      <c r="AP147" s="429">
        <f>(8760/1000)*(Summary!$D$10*$AN147+Summary!$D$9*$AM147+Summary!$D$8*$AL147)</f>
        <v>216.63479999999998</v>
      </c>
      <c r="AQ147" s="430">
        <f t="shared" si="8"/>
        <v>201.63479999999998</v>
      </c>
      <c r="AR147" s="438"/>
      <c r="AS147" s="66" t="str">
        <f t="shared" si="6"/>
        <v>Y</v>
      </c>
      <c r="AT147" s="38">
        <f t="shared" si="7"/>
        <v>15</v>
      </c>
      <c r="AU147" s="432" t="s">
        <v>273</v>
      </c>
      <c r="AV147" s="826">
        <v>128</v>
      </c>
      <c r="AW147" s="777">
        <f>Summary!$E$19</f>
        <v>188</v>
      </c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</row>
    <row r="148" spans="1:243" s="4" customFormat="1" ht="76.5">
      <c r="A148" s="542">
        <v>142</v>
      </c>
      <c r="B148" s="405">
        <v>473</v>
      </c>
      <c r="C148" s="40" t="s">
        <v>706</v>
      </c>
      <c r="D148" s="74">
        <v>39661</v>
      </c>
      <c r="E148" s="37" t="s">
        <v>621</v>
      </c>
      <c r="F148" s="37" t="s">
        <v>632</v>
      </c>
      <c r="G148" s="49" t="s">
        <v>621</v>
      </c>
      <c r="H148" s="57">
        <v>1</v>
      </c>
      <c r="I148" s="40" t="s">
        <v>624</v>
      </c>
      <c r="J148" s="39">
        <v>2</v>
      </c>
      <c r="K148" s="465">
        <v>3.33</v>
      </c>
      <c r="L148" s="39" t="s">
        <v>633</v>
      </c>
      <c r="M148" s="39">
        <v>8192</v>
      </c>
      <c r="N148" s="43">
        <v>8</v>
      </c>
      <c r="O148" s="39">
        <v>2</v>
      </c>
      <c r="P148" s="75">
        <v>1000</v>
      </c>
      <c r="Q148" s="75">
        <v>1</v>
      </c>
      <c r="R148" s="66" t="s">
        <v>634</v>
      </c>
      <c r="S148" s="75"/>
      <c r="T148" s="57" t="s">
        <v>480</v>
      </c>
      <c r="U148" s="50">
        <v>1</v>
      </c>
      <c r="V148" s="37" t="s">
        <v>635</v>
      </c>
      <c r="W148" s="39" t="s">
        <v>636</v>
      </c>
      <c r="X148" s="49" t="s">
        <v>628</v>
      </c>
      <c r="Y148" s="49">
        <v>32</v>
      </c>
      <c r="Z148" s="57" t="s">
        <v>396</v>
      </c>
      <c r="AA148" s="487">
        <v>300</v>
      </c>
      <c r="AB148" s="488" t="s">
        <v>629</v>
      </c>
      <c r="AC148" s="489" t="s">
        <v>441</v>
      </c>
      <c r="AD148" s="57" t="s">
        <v>441</v>
      </c>
      <c r="AE148" s="50" t="s">
        <v>441</v>
      </c>
      <c r="AF148" s="39" t="s">
        <v>441</v>
      </c>
      <c r="AG148" s="39" t="s">
        <v>630</v>
      </c>
      <c r="AH148" s="39" t="s">
        <v>441</v>
      </c>
      <c r="AI148" s="39">
        <v>1000</v>
      </c>
      <c r="AJ148" s="39"/>
      <c r="AK148" s="52">
        <v>230</v>
      </c>
      <c r="AL148" s="40">
        <v>1.7</v>
      </c>
      <c r="AM148" s="37">
        <v>2.4</v>
      </c>
      <c r="AN148" s="52">
        <v>59.5</v>
      </c>
      <c r="AO148" s="53"/>
      <c r="AP148" s="429">
        <f>(8760/1000)*(Summary!$D$10*$AN148+Summary!$D$9*$AM148+Summary!$D$8*$AL148)</f>
        <v>217.7298</v>
      </c>
      <c r="AQ148" s="430">
        <f t="shared" si="8"/>
        <v>202.7298</v>
      </c>
      <c r="AR148" s="431"/>
      <c r="AS148" s="66" t="str">
        <f t="shared" si="6"/>
        <v>Y</v>
      </c>
      <c r="AT148" s="38">
        <f t="shared" si="7"/>
        <v>15</v>
      </c>
      <c r="AU148" s="432" t="s">
        <v>273</v>
      </c>
      <c r="AV148" s="826">
        <v>128</v>
      </c>
      <c r="AW148" s="777">
        <f>Summary!$E$19</f>
        <v>188</v>
      </c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</row>
    <row r="149" spans="1:243" ht="14.25">
      <c r="A149" s="542">
        <v>143</v>
      </c>
      <c r="B149" s="405">
        <v>228</v>
      </c>
      <c r="C149" s="54" t="s">
        <v>705</v>
      </c>
      <c r="D149" s="168">
        <v>39689</v>
      </c>
      <c r="E149" s="104" t="s">
        <v>621</v>
      </c>
      <c r="F149" s="104" t="s">
        <v>432</v>
      </c>
      <c r="G149" s="55" t="s">
        <v>63</v>
      </c>
      <c r="H149" s="108">
        <v>1</v>
      </c>
      <c r="I149" s="107" t="s">
        <v>65</v>
      </c>
      <c r="J149" s="60">
        <v>2</v>
      </c>
      <c r="K149" s="472">
        <v>3.16</v>
      </c>
      <c r="L149" s="60" t="s">
        <v>66</v>
      </c>
      <c r="M149" s="60">
        <v>4096</v>
      </c>
      <c r="N149" s="43">
        <v>4</v>
      </c>
      <c r="O149" s="60">
        <v>1</v>
      </c>
      <c r="P149" s="56">
        <v>80</v>
      </c>
      <c r="Q149" s="56" t="s">
        <v>67</v>
      </c>
      <c r="R149" s="226" t="s">
        <v>68</v>
      </c>
      <c r="S149" s="56" t="s">
        <v>630</v>
      </c>
      <c r="T149" s="108" t="s">
        <v>438</v>
      </c>
      <c r="U149" s="107">
        <v>1</v>
      </c>
      <c r="V149" s="60" t="s">
        <v>69</v>
      </c>
      <c r="W149" s="60">
        <v>256</v>
      </c>
      <c r="X149" s="56" t="s">
        <v>70</v>
      </c>
      <c r="Y149" s="56" t="s">
        <v>695</v>
      </c>
      <c r="Z149" s="108" t="s">
        <v>396</v>
      </c>
      <c r="AA149" s="490">
        <v>250</v>
      </c>
      <c r="AB149" s="520">
        <v>0.8</v>
      </c>
      <c r="AC149" s="521" t="s">
        <v>441</v>
      </c>
      <c r="AD149" s="108" t="s">
        <v>441</v>
      </c>
      <c r="AE149" s="107" t="s">
        <v>438</v>
      </c>
      <c r="AF149" s="60" t="s">
        <v>438</v>
      </c>
      <c r="AG149" s="106" t="s">
        <v>68</v>
      </c>
      <c r="AH149" s="60" t="s">
        <v>441</v>
      </c>
      <c r="AI149" s="60">
        <v>100</v>
      </c>
      <c r="AJ149" s="60">
        <v>1000</v>
      </c>
      <c r="AK149" s="108">
        <v>100</v>
      </c>
      <c r="AL149" s="640">
        <v>2.19</v>
      </c>
      <c r="AM149" s="643">
        <v>2.22</v>
      </c>
      <c r="AN149" s="205">
        <v>61.95</v>
      </c>
      <c r="AO149" s="105"/>
      <c r="AP149" s="429">
        <f>(8760/1000)*(Summary!$D$10*$AN149+Summary!$D$9*$AM149+Summary!$D$8*$AL149)</f>
        <v>228.59658000000002</v>
      </c>
      <c r="AQ149" s="430">
        <f t="shared" si="8"/>
        <v>213.59658000000002</v>
      </c>
      <c r="AR149" s="440"/>
      <c r="AS149" s="66" t="str">
        <f t="shared" si="6"/>
        <v>Y</v>
      </c>
      <c r="AT149" s="38">
        <f t="shared" si="7"/>
        <v>15</v>
      </c>
      <c r="AU149" s="432" t="s">
        <v>273</v>
      </c>
      <c r="AV149" s="834">
        <v>64</v>
      </c>
      <c r="AW149" s="777">
        <f>Summary!$E$19</f>
        <v>188</v>
      </c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</row>
    <row r="150" spans="1:49" s="102" customFormat="1" ht="14.25">
      <c r="A150" s="542">
        <v>144</v>
      </c>
      <c r="B150" s="405">
        <v>226</v>
      </c>
      <c r="C150" s="54" t="s">
        <v>705</v>
      </c>
      <c r="D150" s="168">
        <v>39689</v>
      </c>
      <c r="E150" s="104" t="s">
        <v>621</v>
      </c>
      <c r="F150" s="104" t="s">
        <v>432</v>
      </c>
      <c r="G150" s="55" t="s">
        <v>63</v>
      </c>
      <c r="H150" s="108">
        <v>1</v>
      </c>
      <c r="I150" s="107" t="s">
        <v>65</v>
      </c>
      <c r="J150" s="60">
        <v>2</v>
      </c>
      <c r="K150" s="472">
        <v>3.16</v>
      </c>
      <c r="L150" s="60" t="s">
        <v>66</v>
      </c>
      <c r="M150" s="60">
        <v>4096</v>
      </c>
      <c r="N150" s="43">
        <v>4</v>
      </c>
      <c r="O150" s="60">
        <v>1</v>
      </c>
      <c r="P150" s="56">
        <v>80</v>
      </c>
      <c r="Q150" s="56" t="s">
        <v>67</v>
      </c>
      <c r="R150" s="226" t="s">
        <v>68</v>
      </c>
      <c r="S150" s="56" t="s">
        <v>630</v>
      </c>
      <c r="T150" s="108" t="s">
        <v>438</v>
      </c>
      <c r="U150" s="107">
        <v>1</v>
      </c>
      <c r="V150" s="60" t="s">
        <v>69</v>
      </c>
      <c r="W150" s="60">
        <v>256</v>
      </c>
      <c r="X150" s="56" t="s">
        <v>70</v>
      </c>
      <c r="Y150" s="56" t="s">
        <v>695</v>
      </c>
      <c r="Z150" s="108" t="s">
        <v>396</v>
      </c>
      <c r="AA150" s="490">
        <v>250</v>
      </c>
      <c r="AB150" s="520">
        <v>0.8</v>
      </c>
      <c r="AC150" s="521" t="s">
        <v>441</v>
      </c>
      <c r="AD150" s="108" t="s">
        <v>441</v>
      </c>
      <c r="AE150" s="107" t="s">
        <v>438</v>
      </c>
      <c r="AF150" s="60" t="s">
        <v>438</v>
      </c>
      <c r="AG150" s="106" t="s">
        <v>68</v>
      </c>
      <c r="AH150" s="60" t="s">
        <v>441</v>
      </c>
      <c r="AI150" s="60">
        <v>100</v>
      </c>
      <c r="AJ150" s="60">
        <v>1000</v>
      </c>
      <c r="AK150" s="108">
        <v>100</v>
      </c>
      <c r="AL150" s="640">
        <v>2.21</v>
      </c>
      <c r="AM150" s="643">
        <v>2.21</v>
      </c>
      <c r="AN150" s="205">
        <v>62.06</v>
      </c>
      <c r="AO150" s="105"/>
      <c r="AP150" s="429">
        <f>(8760/1000)*(Summary!$D$10*$AN150+Summary!$D$9*$AM150+Summary!$D$8*$AL150)</f>
        <v>229.07399999999998</v>
      </c>
      <c r="AQ150" s="430">
        <f t="shared" si="8"/>
        <v>214.07399999999998</v>
      </c>
      <c r="AR150" s="434"/>
      <c r="AS150" s="66" t="str">
        <f t="shared" si="6"/>
        <v>Y</v>
      </c>
      <c r="AT150" s="38">
        <f t="shared" si="7"/>
        <v>15</v>
      </c>
      <c r="AU150" s="432" t="s">
        <v>273</v>
      </c>
      <c r="AV150" s="834">
        <v>64</v>
      </c>
      <c r="AW150" s="777">
        <f>Summary!$E$19</f>
        <v>188</v>
      </c>
    </row>
    <row r="151" spans="1:243" s="3" customFormat="1" ht="12.75">
      <c r="A151" s="542">
        <v>145</v>
      </c>
      <c r="B151" s="405">
        <v>356</v>
      </c>
      <c r="C151" s="298" t="s">
        <v>697</v>
      </c>
      <c r="D151" s="125">
        <v>39687</v>
      </c>
      <c r="E151" s="126" t="s">
        <v>621</v>
      </c>
      <c r="F151" s="119"/>
      <c r="G151" s="124"/>
      <c r="H151" s="259">
        <v>1</v>
      </c>
      <c r="I151" s="300" t="s">
        <v>120</v>
      </c>
      <c r="J151" s="127">
        <v>2</v>
      </c>
      <c r="K151" s="474">
        <v>2.5</v>
      </c>
      <c r="L151" s="127" t="s">
        <v>115</v>
      </c>
      <c r="M151" s="127">
        <v>4096</v>
      </c>
      <c r="N151" s="43">
        <v>4</v>
      </c>
      <c r="O151" s="110">
        <v>1</v>
      </c>
      <c r="P151" s="124">
        <v>320</v>
      </c>
      <c r="Q151" s="115" t="s">
        <v>673</v>
      </c>
      <c r="R151" s="124"/>
      <c r="S151" s="124"/>
      <c r="T151" s="299" t="s">
        <v>438</v>
      </c>
      <c r="U151" s="305">
        <v>1</v>
      </c>
      <c r="V151" s="110" t="s">
        <v>129</v>
      </c>
      <c r="W151" s="119">
        <v>256</v>
      </c>
      <c r="X151" s="115" t="s">
        <v>117</v>
      </c>
      <c r="Y151" s="124">
        <v>128</v>
      </c>
      <c r="Z151" s="259" t="s">
        <v>398</v>
      </c>
      <c r="AA151" s="522" t="s">
        <v>35</v>
      </c>
      <c r="AB151" s="523" t="s">
        <v>118</v>
      </c>
      <c r="AC151" s="524"/>
      <c r="AD151" s="259" t="s">
        <v>438</v>
      </c>
      <c r="AE151" s="116" t="s">
        <v>441</v>
      </c>
      <c r="AF151" s="110" t="s">
        <v>441</v>
      </c>
      <c r="AG151" s="110" t="s">
        <v>438</v>
      </c>
      <c r="AH151" s="110" t="s">
        <v>441</v>
      </c>
      <c r="AI151" s="110" t="s">
        <v>484</v>
      </c>
      <c r="AJ151" s="110" t="s">
        <v>484</v>
      </c>
      <c r="AK151" s="259">
        <v>115</v>
      </c>
      <c r="AL151" s="555">
        <v>1.2</v>
      </c>
      <c r="AM151" s="117">
        <v>2.73</v>
      </c>
      <c r="AN151" s="557">
        <v>63.4</v>
      </c>
      <c r="AO151" s="122"/>
      <c r="AP151" s="429">
        <f>(8760/1000)*(Summary!$D$10*$AN151+Summary!$D$9*$AM151+Summary!$D$8*$AL151)</f>
        <v>229.13094</v>
      </c>
      <c r="AQ151" s="430">
        <f t="shared" si="8"/>
        <v>214.13094</v>
      </c>
      <c r="AR151" s="434"/>
      <c r="AS151" s="66" t="str">
        <f t="shared" si="6"/>
        <v>Y</v>
      </c>
      <c r="AT151" s="38">
        <f t="shared" si="7"/>
        <v>15</v>
      </c>
      <c r="AU151" s="432" t="s">
        <v>273</v>
      </c>
      <c r="AV151" s="828">
        <v>128</v>
      </c>
      <c r="AW151" s="777">
        <f>Summary!$E$19</f>
        <v>188</v>
      </c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</row>
    <row r="152" spans="1:49" ht="52.5">
      <c r="A152" s="542">
        <v>146</v>
      </c>
      <c r="B152" s="405">
        <v>161</v>
      </c>
      <c r="C152" s="165" t="s">
        <v>708</v>
      </c>
      <c r="D152" s="59">
        <v>39693</v>
      </c>
      <c r="E152" s="37" t="s">
        <v>621</v>
      </c>
      <c r="F152" s="37" t="s">
        <v>432</v>
      </c>
      <c r="G152" s="49" t="s">
        <v>792</v>
      </c>
      <c r="H152" s="57">
        <v>1</v>
      </c>
      <c r="I152" s="50" t="s">
        <v>797</v>
      </c>
      <c r="J152" s="39">
        <v>1</v>
      </c>
      <c r="K152" s="465">
        <v>3</v>
      </c>
      <c r="L152" s="39" t="s">
        <v>798</v>
      </c>
      <c r="M152" s="39">
        <v>4096</v>
      </c>
      <c r="N152" s="43">
        <v>4</v>
      </c>
      <c r="O152" s="39">
        <v>1</v>
      </c>
      <c r="P152" s="75" t="s">
        <v>689</v>
      </c>
      <c r="Q152" s="66" t="s">
        <v>790</v>
      </c>
      <c r="R152" s="75"/>
      <c r="S152" s="75" t="s">
        <v>782</v>
      </c>
      <c r="T152" s="57" t="s">
        <v>438</v>
      </c>
      <c r="U152" s="50">
        <v>1</v>
      </c>
      <c r="V152" s="39" t="s">
        <v>803</v>
      </c>
      <c r="W152" s="39" t="s">
        <v>636</v>
      </c>
      <c r="X152" s="314" t="s">
        <v>599</v>
      </c>
      <c r="Y152" s="314">
        <v>32</v>
      </c>
      <c r="Z152" s="57" t="s">
        <v>396</v>
      </c>
      <c r="AA152" s="487" t="s">
        <v>794</v>
      </c>
      <c r="AB152" s="496">
        <v>0.85</v>
      </c>
      <c r="AC152" s="489" t="s">
        <v>395</v>
      </c>
      <c r="AD152" s="57" t="s">
        <v>441</v>
      </c>
      <c r="AE152" s="50" t="s">
        <v>441</v>
      </c>
      <c r="AF152" s="39" t="s">
        <v>441</v>
      </c>
      <c r="AG152" s="37" t="s">
        <v>438</v>
      </c>
      <c r="AH152" s="39" t="s">
        <v>441</v>
      </c>
      <c r="AI152" s="39" t="s">
        <v>786</v>
      </c>
      <c r="AJ152" s="39" t="s">
        <v>787</v>
      </c>
      <c r="AK152" s="57">
        <v>115</v>
      </c>
      <c r="AL152" s="50">
        <v>1.52</v>
      </c>
      <c r="AM152" s="39">
        <v>1.95</v>
      </c>
      <c r="AN152" s="203">
        <v>63.9</v>
      </c>
      <c r="AO152" s="179"/>
      <c r="AP152" s="429">
        <f>(8760/1000)*(Summary!$D$10*$AN152+Summary!$D$9*$AM152+Summary!$D$8*$AL152)</f>
        <v>232.08306</v>
      </c>
      <c r="AQ152" s="430">
        <f t="shared" si="8"/>
        <v>217.08306</v>
      </c>
      <c r="AR152" s="431"/>
      <c r="AS152" s="66" t="str">
        <f t="shared" si="6"/>
        <v>Y</v>
      </c>
      <c r="AT152" s="38">
        <f t="shared" si="7"/>
        <v>15</v>
      </c>
      <c r="AU152" s="432" t="s">
        <v>273</v>
      </c>
      <c r="AV152" s="827">
        <v>128</v>
      </c>
      <c r="AW152" s="777">
        <f>Summary!$E$19</f>
        <v>188</v>
      </c>
    </row>
    <row r="153" spans="1:243" s="5" customFormat="1" ht="20.25">
      <c r="A153" s="542">
        <v>147</v>
      </c>
      <c r="B153" s="405">
        <v>229</v>
      </c>
      <c r="C153" s="54" t="s">
        <v>705</v>
      </c>
      <c r="D153" s="168">
        <v>39689</v>
      </c>
      <c r="E153" s="104" t="s">
        <v>621</v>
      </c>
      <c r="F153" s="104" t="s">
        <v>432</v>
      </c>
      <c r="G153" s="55" t="s">
        <v>63</v>
      </c>
      <c r="H153" s="108">
        <v>1</v>
      </c>
      <c r="I153" s="107" t="s">
        <v>71</v>
      </c>
      <c r="J153" s="60">
        <v>2</v>
      </c>
      <c r="K153" s="472">
        <v>2.4</v>
      </c>
      <c r="L153" s="60" t="s">
        <v>66</v>
      </c>
      <c r="M153" s="60">
        <v>4096</v>
      </c>
      <c r="N153" s="43">
        <v>4</v>
      </c>
      <c r="O153" s="60">
        <v>1</v>
      </c>
      <c r="P153" s="56">
        <v>80</v>
      </c>
      <c r="Q153" s="56" t="s">
        <v>67</v>
      </c>
      <c r="R153" s="226" t="s">
        <v>68</v>
      </c>
      <c r="S153" s="56" t="s">
        <v>630</v>
      </c>
      <c r="T153" s="108" t="s">
        <v>438</v>
      </c>
      <c r="U153" s="107">
        <v>1</v>
      </c>
      <c r="V153" s="60" t="s">
        <v>69</v>
      </c>
      <c r="W153" s="60">
        <v>256</v>
      </c>
      <c r="X153" s="56" t="s">
        <v>70</v>
      </c>
      <c r="Y153" s="56" t="s">
        <v>695</v>
      </c>
      <c r="Z153" s="108" t="s">
        <v>396</v>
      </c>
      <c r="AA153" s="490">
        <v>250</v>
      </c>
      <c r="AB153" s="520">
        <v>0.8</v>
      </c>
      <c r="AC153" s="521" t="s">
        <v>441</v>
      </c>
      <c r="AD153" s="108" t="s">
        <v>441</v>
      </c>
      <c r="AE153" s="107" t="s">
        <v>438</v>
      </c>
      <c r="AF153" s="60" t="s">
        <v>438</v>
      </c>
      <c r="AG153" s="106" t="s">
        <v>68</v>
      </c>
      <c r="AH153" s="60" t="s">
        <v>441</v>
      </c>
      <c r="AI153" s="60">
        <v>100</v>
      </c>
      <c r="AJ153" s="60">
        <v>1000</v>
      </c>
      <c r="AK153" s="108">
        <v>100</v>
      </c>
      <c r="AL153" s="640">
        <v>2.22</v>
      </c>
      <c r="AM153" s="643">
        <v>2.21</v>
      </c>
      <c r="AN153" s="205">
        <v>62.92</v>
      </c>
      <c r="AO153" s="105"/>
      <c r="AP153" s="429">
        <f>(8760/1000)*(Summary!$D$10*$AN153+Summary!$D$9*$AM153+Summary!$D$8*$AL153)</f>
        <v>232.13562000000002</v>
      </c>
      <c r="AQ153" s="430">
        <f t="shared" si="8"/>
        <v>217.13562000000002</v>
      </c>
      <c r="AR153" s="436"/>
      <c r="AS153" s="66" t="str">
        <f t="shared" si="6"/>
        <v>Y</v>
      </c>
      <c r="AT153" s="38">
        <f t="shared" si="7"/>
        <v>15</v>
      </c>
      <c r="AU153" s="432" t="s">
        <v>273</v>
      </c>
      <c r="AV153" s="834">
        <v>64</v>
      </c>
      <c r="AW153" s="777">
        <f>Summary!$E$19</f>
        <v>188</v>
      </c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/>
      <c r="BS153" s="123"/>
      <c r="BT153" s="123"/>
      <c r="BU153" s="123"/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3"/>
      <c r="CF153" s="123"/>
      <c r="CG153" s="123"/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123"/>
      <c r="CU153" s="123"/>
      <c r="CV153" s="123"/>
      <c r="CW153" s="123"/>
      <c r="CX153" s="123"/>
      <c r="CY153" s="123"/>
      <c r="CZ153" s="123"/>
      <c r="DA153" s="123"/>
      <c r="DB153" s="123"/>
      <c r="DC153" s="123"/>
      <c r="DD153" s="123"/>
      <c r="DE153" s="123"/>
      <c r="DF153" s="123"/>
      <c r="DG153" s="123"/>
      <c r="DH153" s="123"/>
      <c r="DI153" s="123"/>
      <c r="DJ153" s="123"/>
      <c r="DK153" s="123"/>
      <c r="DL153" s="123"/>
      <c r="DM153" s="123"/>
      <c r="DN153" s="123"/>
      <c r="DO153" s="123"/>
      <c r="DP153" s="123"/>
      <c r="DQ153" s="123"/>
      <c r="DR153" s="123"/>
      <c r="DS153" s="123"/>
      <c r="DT153" s="123"/>
      <c r="DU153" s="123"/>
      <c r="DV153" s="123"/>
      <c r="DW153" s="123"/>
      <c r="DX153" s="123"/>
      <c r="DY153" s="123"/>
      <c r="DZ153" s="123"/>
      <c r="EA153" s="123"/>
      <c r="EB153" s="123"/>
      <c r="EC153" s="123"/>
      <c r="ED153" s="123"/>
      <c r="EE153" s="123"/>
      <c r="EF153" s="123"/>
      <c r="EG153" s="123"/>
      <c r="EH153" s="123"/>
      <c r="EI153" s="123"/>
      <c r="EJ153" s="123"/>
      <c r="EK153" s="123"/>
      <c r="EL153" s="123"/>
      <c r="EM153" s="123"/>
      <c r="EN153" s="123"/>
      <c r="EO153" s="123"/>
      <c r="EP153" s="123"/>
      <c r="EQ153" s="123"/>
      <c r="ER153" s="123"/>
      <c r="ES153" s="123"/>
      <c r="ET153" s="123"/>
      <c r="EU153" s="123"/>
      <c r="EV153" s="123"/>
      <c r="EW153" s="123"/>
      <c r="EX153" s="123"/>
      <c r="EY153" s="123"/>
      <c r="EZ153" s="123"/>
      <c r="FA153" s="123"/>
      <c r="FB153" s="123"/>
      <c r="FC153" s="123"/>
      <c r="FD153" s="123"/>
      <c r="FE153" s="123"/>
      <c r="FF153" s="123"/>
      <c r="FG153" s="123"/>
      <c r="FH153" s="123"/>
      <c r="FI153" s="123"/>
      <c r="FJ153" s="123"/>
      <c r="FK153" s="123"/>
      <c r="FL153" s="123"/>
      <c r="FM153" s="123"/>
      <c r="FN153" s="123"/>
      <c r="FO153" s="123"/>
      <c r="FP153" s="123"/>
      <c r="FQ153" s="123"/>
      <c r="FR153" s="123"/>
      <c r="FS153" s="123"/>
      <c r="FT153" s="123"/>
      <c r="FU153" s="123"/>
      <c r="FV153" s="123"/>
      <c r="FW153" s="123"/>
      <c r="FX153" s="123"/>
      <c r="FY153" s="123"/>
      <c r="FZ153" s="123"/>
      <c r="GA153" s="123"/>
      <c r="GB153" s="123"/>
      <c r="GC153" s="123"/>
      <c r="GD153" s="123"/>
      <c r="GE153" s="123"/>
      <c r="GF153" s="123"/>
      <c r="GG153" s="123"/>
      <c r="GH153" s="123"/>
      <c r="GI153" s="123"/>
      <c r="GJ153" s="123"/>
      <c r="GK153" s="123"/>
      <c r="GL153" s="123"/>
      <c r="GM153" s="123"/>
      <c r="GN153" s="123"/>
      <c r="GO153" s="123"/>
      <c r="GP153" s="123"/>
      <c r="GQ153" s="123"/>
      <c r="GR153" s="123"/>
      <c r="GS153" s="123"/>
      <c r="GT153" s="123"/>
      <c r="GU153" s="123"/>
      <c r="GV153" s="123"/>
      <c r="GW153" s="123"/>
      <c r="GX153" s="123"/>
      <c r="GY153" s="123"/>
      <c r="GZ153" s="123"/>
      <c r="HA153" s="123"/>
      <c r="HB153" s="123"/>
      <c r="HC153" s="123"/>
      <c r="HD153" s="123"/>
      <c r="HE153" s="123"/>
      <c r="HF153" s="123"/>
      <c r="HG153" s="123"/>
      <c r="HH153" s="123"/>
      <c r="HI153" s="123"/>
      <c r="HJ153" s="123"/>
      <c r="HK153" s="123"/>
      <c r="HL153" s="123"/>
      <c r="HM153" s="123"/>
      <c r="HN153" s="123"/>
      <c r="HO153" s="123"/>
      <c r="HP153" s="123"/>
      <c r="HQ153" s="123"/>
      <c r="HR153" s="123"/>
      <c r="HS153" s="123"/>
      <c r="HT153" s="123"/>
      <c r="HU153" s="123"/>
      <c r="HV153" s="123"/>
      <c r="HW153" s="123"/>
      <c r="HX153" s="123"/>
      <c r="HY153" s="123"/>
      <c r="HZ153" s="123"/>
      <c r="IA153" s="123"/>
      <c r="IB153" s="123"/>
      <c r="IC153" s="123"/>
      <c r="ID153" s="123"/>
      <c r="IE153" s="123"/>
      <c r="IF153" s="123"/>
      <c r="IG153" s="123"/>
      <c r="IH153" s="123"/>
      <c r="II153" s="123"/>
    </row>
    <row r="154" spans="1:243" s="3" customFormat="1" ht="14.25">
      <c r="A154" s="542">
        <v>148</v>
      </c>
      <c r="B154" s="405">
        <v>227</v>
      </c>
      <c r="C154" s="54" t="s">
        <v>705</v>
      </c>
      <c r="D154" s="168">
        <v>39689</v>
      </c>
      <c r="E154" s="104" t="s">
        <v>621</v>
      </c>
      <c r="F154" s="104" t="s">
        <v>432</v>
      </c>
      <c r="G154" s="55" t="s">
        <v>63</v>
      </c>
      <c r="H154" s="108">
        <v>1</v>
      </c>
      <c r="I154" s="107" t="s">
        <v>71</v>
      </c>
      <c r="J154" s="60">
        <v>2</v>
      </c>
      <c r="K154" s="472">
        <v>2.4</v>
      </c>
      <c r="L154" s="60" t="s">
        <v>66</v>
      </c>
      <c r="M154" s="60">
        <v>4096</v>
      </c>
      <c r="N154" s="43">
        <v>4</v>
      </c>
      <c r="O154" s="60">
        <v>1</v>
      </c>
      <c r="P154" s="56">
        <v>80</v>
      </c>
      <c r="Q154" s="56" t="s">
        <v>67</v>
      </c>
      <c r="R154" s="226" t="s">
        <v>68</v>
      </c>
      <c r="S154" s="56" t="s">
        <v>630</v>
      </c>
      <c r="T154" s="108" t="s">
        <v>438</v>
      </c>
      <c r="U154" s="107">
        <v>1</v>
      </c>
      <c r="V154" s="60" t="s">
        <v>69</v>
      </c>
      <c r="W154" s="60">
        <v>256</v>
      </c>
      <c r="X154" s="56" t="s">
        <v>70</v>
      </c>
      <c r="Y154" s="56" t="s">
        <v>695</v>
      </c>
      <c r="Z154" s="108" t="s">
        <v>396</v>
      </c>
      <c r="AA154" s="490">
        <v>250</v>
      </c>
      <c r="AB154" s="520">
        <v>0.8</v>
      </c>
      <c r="AC154" s="521" t="s">
        <v>441</v>
      </c>
      <c r="AD154" s="108" t="s">
        <v>441</v>
      </c>
      <c r="AE154" s="107" t="s">
        <v>438</v>
      </c>
      <c r="AF154" s="60" t="s">
        <v>438</v>
      </c>
      <c r="AG154" s="106" t="s">
        <v>68</v>
      </c>
      <c r="AH154" s="60" t="s">
        <v>441</v>
      </c>
      <c r="AI154" s="60">
        <v>100</v>
      </c>
      <c r="AJ154" s="60">
        <v>1000</v>
      </c>
      <c r="AK154" s="108">
        <v>100</v>
      </c>
      <c r="AL154" s="640">
        <v>2.17</v>
      </c>
      <c r="AM154" s="643">
        <v>2.2</v>
      </c>
      <c r="AN154" s="205">
        <v>63.24</v>
      </c>
      <c r="AO154" s="105"/>
      <c r="AP154" s="429">
        <f>(8760/1000)*(Summary!$D$10*$AN154+Summary!$D$9*$AM154+Summary!$D$8*$AL154)</f>
        <v>233.01162000000002</v>
      </c>
      <c r="AQ154" s="430">
        <f t="shared" si="8"/>
        <v>218.01162000000002</v>
      </c>
      <c r="AR154" s="431"/>
      <c r="AS154" s="66" t="str">
        <f t="shared" si="6"/>
        <v>Y</v>
      </c>
      <c r="AT154" s="38">
        <f t="shared" si="7"/>
        <v>15</v>
      </c>
      <c r="AU154" s="432" t="s">
        <v>273</v>
      </c>
      <c r="AV154" s="834">
        <v>64</v>
      </c>
      <c r="AW154" s="777">
        <f>Summary!$E$19</f>
        <v>188</v>
      </c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  <c r="CW154" s="102"/>
      <c r="CX154" s="102"/>
      <c r="CY154" s="102"/>
      <c r="CZ154" s="102"/>
      <c r="DA154" s="102"/>
      <c r="DB154" s="102"/>
      <c r="DC154" s="102"/>
      <c r="DD154" s="102"/>
      <c r="DE154" s="102"/>
      <c r="DF154" s="102"/>
      <c r="DG154" s="102"/>
      <c r="DH154" s="102"/>
      <c r="DI154" s="102"/>
      <c r="DJ154" s="102"/>
      <c r="DK154" s="102"/>
      <c r="DL154" s="102"/>
      <c r="DM154" s="102"/>
      <c r="DN154" s="102"/>
      <c r="DO154" s="102"/>
      <c r="DP154" s="102"/>
      <c r="DQ154" s="102"/>
      <c r="DR154" s="102"/>
      <c r="DS154" s="102"/>
      <c r="DT154" s="102"/>
      <c r="DU154" s="102"/>
      <c r="DV154" s="102"/>
      <c r="DW154" s="102"/>
      <c r="DX154" s="102"/>
      <c r="DY154" s="102"/>
      <c r="DZ154" s="102"/>
      <c r="EA154" s="102"/>
      <c r="EB154" s="102"/>
      <c r="EC154" s="102"/>
      <c r="ED154" s="102"/>
      <c r="EE154" s="102"/>
      <c r="EF154" s="102"/>
      <c r="EG154" s="102"/>
      <c r="EH154" s="102"/>
      <c r="EI154" s="102"/>
      <c r="EJ154" s="102"/>
      <c r="EK154" s="102"/>
      <c r="EL154" s="102"/>
      <c r="EM154" s="102"/>
      <c r="EN154" s="102"/>
      <c r="EO154" s="102"/>
      <c r="EP154" s="102"/>
      <c r="EQ154" s="102"/>
      <c r="ER154" s="102"/>
      <c r="ES154" s="102"/>
      <c r="ET154" s="102"/>
      <c r="EU154" s="102"/>
      <c r="EV154" s="102"/>
      <c r="EW154" s="102"/>
      <c r="EX154" s="102"/>
      <c r="EY154" s="102"/>
      <c r="EZ154" s="102"/>
      <c r="FA154" s="102"/>
      <c r="FB154" s="102"/>
      <c r="FC154" s="102"/>
      <c r="FD154" s="102"/>
      <c r="FE154" s="102"/>
      <c r="FF154" s="102"/>
      <c r="FG154" s="102"/>
      <c r="FH154" s="102"/>
      <c r="FI154" s="102"/>
      <c r="FJ154" s="102"/>
      <c r="FK154" s="102"/>
      <c r="FL154" s="102"/>
      <c r="FM154" s="102"/>
      <c r="FN154" s="102"/>
      <c r="FO154" s="102"/>
      <c r="FP154" s="102"/>
      <c r="FQ154" s="102"/>
      <c r="FR154" s="102"/>
      <c r="FS154" s="102"/>
      <c r="FT154" s="102"/>
      <c r="FU154" s="102"/>
      <c r="FV154" s="102"/>
      <c r="FW154" s="102"/>
      <c r="FX154" s="102"/>
      <c r="FY154" s="102"/>
      <c r="FZ154" s="102"/>
      <c r="GA154" s="102"/>
      <c r="GB154" s="102"/>
      <c r="GC154" s="102"/>
      <c r="GD154" s="102"/>
      <c r="GE154" s="102"/>
      <c r="GF154" s="102"/>
      <c r="GG154" s="102"/>
      <c r="GH154" s="102"/>
      <c r="GI154" s="102"/>
      <c r="GJ154" s="102"/>
      <c r="GK154" s="102"/>
      <c r="GL154" s="102"/>
      <c r="GM154" s="102"/>
      <c r="GN154" s="102"/>
      <c r="GO154" s="102"/>
      <c r="GP154" s="102"/>
      <c r="GQ154" s="102"/>
      <c r="GR154" s="102"/>
      <c r="GS154" s="102"/>
      <c r="GT154" s="102"/>
      <c r="GU154" s="102"/>
      <c r="GV154" s="102"/>
      <c r="GW154" s="102"/>
      <c r="GX154" s="102"/>
      <c r="GY154" s="102"/>
      <c r="GZ154" s="102"/>
      <c r="HA154" s="102"/>
      <c r="HB154" s="102"/>
      <c r="HC154" s="102"/>
      <c r="HD154" s="102"/>
      <c r="HE154" s="102"/>
      <c r="HF154" s="102"/>
      <c r="HG154" s="102"/>
      <c r="HH154" s="102"/>
      <c r="HI154" s="102"/>
      <c r="HJ154" s="102"/>
      <c r="HK154" s="102"/>
      <c r="HL154" s="102"/>
      <c r="HM154" s="102"/>
      <c r="HN154" s="102"/>
      <c r="HO154" s="102"/>
      <c r="HP154" s="102"/>
      <c r="HQ154" s="102"/>
      <c r="HR154" s="102"/>
      <c r="HS154" s="102"/>
      <c r="HT154" s="102"/>
      <c r="HU154" s="102"/>
      <c r="HV154" s="102"/>
      <c r="HW154" s="102"/>
      <c r="HX154" s="102"/>
      <c r="HY154" s="102"/>
      <c r="HZ154" s="102"/>
      <c r="IA154" s="102"/>
      <c r="IB154" s="102"/>
      <c r="IC154" s="102"/>
      <c r="ID154" s="102"/>
      <c r="IE154" s="102"/>
      <c r="IF154" s="102"/>
      <c r="IG154" s="102"/>
      <c r="IH154" s="102"/>
      <c r="II154" s="102"/>
    </row>
    <row r="155" spans="1:49" s="3" customFormat="1" ht="102">
      <c r="A155" s="542">
        <v>149</v>
      </c>
      <c r="B155" s="405">
        <v>163</v>
      </c>
      <c r="C155" s="165" t="s">
        <v>708</v>
      </c>
      <c r="D155" s="59">
        <v>39693</v>
      </c>
      <c r="E155" s="37" t="s">
        <v>621</v>
      </c>
      <c r="F155" s="37" t="s">
        <v>432</v>
      </c>
      <c r="G155" s="49" t="s">
        <v>792</v>
      </c>
      <c r="H155" s="57">
        <v>1</v>
      </c>
      <c r="I155" s="50" t="s">
        <v>797</v>
      </c>
      <c r="J155" s="39">
        <v>1</v>
      </c>
      <c r="K155" s="465">
        <v>3</v>
      </c>
      <c r="L155" s="39" t="s">
        <v>805</v>
      </c>
      <c r="M155" s="39">
        <v>8192</v>
      </c>
      <c r="N155" s="43">
        <v>8</v>
      </c>
      <c r="O155" s="39">
        <v>1</v>
      </c>
      <c r="P155" s="75" t="s">
        <v>689</v>
      </c>
      <c r="Q155" s="66" t="s">
        <v>793</v>
      </c>
      <c r="R155" s="75"/>
      <c r="S155" s="75" t="s">
        <v>782</v>
      </c>
      <c r="T155" s="57" t="s">
        <v>438</v>
      </c>
      <c r="U155" s="50">
        <v>1</v>
      </c>
      <c r="V155" s="39" t="s">
        <v>801</v>
      </c>
      <c r="W155" s="39" t="s">
        <v>802</v>
      </c>
      <c r="X155" s="314" t="s">
        <v>599</v>
      </c>
      <c r="Y155" s="314">
        <v>32</v>
      </c>
      <c r="Z155" s="57" t="s">
        <v>396</v>
      </c>
      <c r="AA155" s="487" t="s">
        <v>794</v>
      </c>
      <c r="AB155" s="496">
        <v>0.85</v>
      </c>
      <c r="AC155" s="489" t="s">
        <v>395</v>
      </c>
      <c r="AD155" s="57" t="s">
        <v>441</v>
      </c>
      <c r="AE155" s="50" t="s">
        <v>441</v>
      </c>
      <c r="AF155" s="39" t="s">
        <v>441</v>
      </c>
      <c r="AG155" s="37" t="s">
        <v>438</v>
      </c>
      <c r="AH155" s="39" t="s">
        <v>441</v>
      </c>
      <c r="AI155" s="39" t="s">
        <v>786</v>
      </c>
      <c r="AJ155" s="39" t="s">
        <v>787</v>
      </c>
      <c r="AK155" s="57">
        <v>115</v>
      </c>
      <c r="AL155" s="50">
        <v>1.52</v>
      </c>
      <c r="AM155" s="39">
        <v>1.95</v>
      </c>
      <c r="AN155" s="203">
        <v>64.6</v>
      </c>
      <c r="AO155" s="105" t="s">
        <v>788</v>
      </c>
      <c r="AP155" s="429">
        <f>(8760/1000)*(Summary!$D$10*$AN155+Summary!$D$9*$AM155+Summary!$D$8*$AL155)</f>
        <v>234.53585999999999</v>
      </c>
      <c r="AQ155" s="430">
        <f t="shared" si="8"/>
        <v>219.53585999999999</v>
      </c>
      <c r="AR155" s="434"/>
      <c r="AS155" s="66" t="str">
        <f t="shared" si="6"/>
        <v>Y</v>
      </c>
      <c r="AT155" s="38">
        <f t="shared" si="7"/>
        <v>15</v>
      </c>
      <c r="AU155" s="432" t="s">
        <v>273</v>
      </c>
      <c r="AV155" s="829">
        <v>64</v>
      </c>
      <c r="AW155" s="777">
        <f>Summary!$E$19</f>
        <v>188</v>
      </c>
    </row>
    <row r="156" spans="1:49" s="102" customFormat="1" ht="39.75">
      <c r="A156" s="542">
        <v>150</v>
      </c>
      <c r="B156" s="405">
        <v>124</v>
      </c>
      <c r="C156" s="40" t="s">
        <v>710</v>
      </c>
      <c r="D156" s="71">
        <v>39505</v>
      </c>
      <c r="E156" s="37" t="s">
        <v>621</v>
      </c>
      <c r="F156" s="37" t="s">
        <v>632</v>
      </c>
      <c r="G156" s="66" t="s">
        <v>667</v>
      </c>
      <c r="H156" s="69">
        <v>1</v>
      </c>
      <c r="I156" s="40" t="s">
        <v>688</v>
      </c>
      <c r="J156" s="37">
        <v>2</v>
      </c>
      <c r="K156" s="466">
        <v>2.4</v>
      </c>
      <c r="L156" s="37" t="s">
        <v>683</v>
      </c>
      <c r="M156" s="37">
        <v>4096</v>
      </c>
      <c r="N156" s="43">
        <v>4</v>
      </c>
      <c r="O156" s="62">
        <v>1</v>
      </c>
      <c r="P156" s="66" t="s">
        <v>689</v>
      </c>
      <c r="Q156" s="66" t="s">
        <v>690</v>
      </c>
      <c r="R156" s="38" t="s">
        <v>674</v>
      </c>
      <c r="S156" s="292" t="s">
        <v>675</v>
      </c>
      <c r="T156" s="290" t="s">
        <v>441</v>
      </c>
      <c r="U156" s="36">
        <v>1</v>
      </c>
      <c r="V156" s="37" t="s">
        <v>720</v>
      </c>
      <c r="W156" s="37" t="s">
        <v>693</v>
      </c>
      <c r="X156" s="66" t="s">
        <v>721</v>
      </c>
      <c r="Y156" s="113" t="s">
        <v>695</v>
      </c>
      <c r="Z156" s="52" t="s">
        <v>396</v>
      </c>
      <c r="AA156" s="493">
        <v>200</v>
      </c>
      <c r="AB156" s="494">
        <v>75</v>
      </c>
      <c r="AC156" s="488" t="s">
        <v>438</v>
      </c>
      <c r="AD156" s="52" t="s">
        <v>441</v>
      </c>
      <c r="AE156" s="40" t="s">
        <v>438</v>
      </c>
      <c r="AF156" s="37" t="s">
        <v>438</v>
      </c>
      <c r="AG156" s="62"/>
      <c r="AH156" s="37" t="s">
        <v>441</v>
      </c>
      <c r="AI156" s="37" t="s">
        <v>676</v>
      </c>
      <c r="AJ156" s="62" t="s">
        <v>676</v>
      </c>
      <c r="AK156" s="69">
        <v>100</v>
      </c>
      <c r="AL156" s="36">
        <v>1.4</v>
      </c>
      <c r="AM156" s="62">
        <v>3.8</v>
      </c>
      <c r="AN156" s="204">
        <v>66.3</v>
      </c>
      <c r="AO156" s="70"/>
      <c r="AP156" s="429">
        <f>(8760/1000)*(Summary!$D$10*$AN156+Summary!$D$9*$AM156+Summary!$D$8*$AL156)</f>
        <v>240.7248</v>
      </c>
      <c r="AQ156" s="430">
        <f t="shared" si="8"/>
        <v>225.7248</v>
      </c>
      <c r="AR156" s="431"/>
      <c r="AS156" s="66" t="str">
        <f t="shared" si="6"/>
        <v>Y</v>
      </c>
      <c r="AT156" s="38">
        <f t="shared" si="7"/>
        <v>15</v>
      </c>
      <c r="AU156" s="432" t="s">
        <v>273</v>
      </c>
      <c r="AV156" s="826">
        <v>64</v>
      </c>
      <c r="AW156" s="777">
        <f>Summary!$E$19</f>
        <v>188</v>
      </c>
    </row>
    <row r="157" spans="1:243" s="144" customFormat="1" ht="102">
      <c r="A157" s="542">
        <v>151</v>
      </c>
      <c r="B157" s="405">
        <v>166</v>
      </c>
      <c r="C157" s="165" t="s">
        <v>708</v>
      </c>
      <c r="D157" s="59">
        <v>39693</v>
      </c>
      <c r="E157" s="37" t="s">
        <v>621</v>
      </c>
      <c r="F157" s="104" t="s">
        <v>432</v>
      </c>
      <c r="G157" s="49" t="s">
        <v>792</v>
      </c>
      <c r="H157" s="57">
        <v>1</v>
      </c>
      <c r="I157" s="50" t="s">
        <v>797</v>
      </c>
      <c r="J157" s="39">
        <v>1</v>
      </c>
      <c r="K157" s="465">
        <v>3</v>
      </c>
      <c r="L157" s="39" t="s">
        <v>807</v>
      </c>
      <c r="M157" s="39">
        <v>16384</v>
      </c>
      <c r="N157" s="43">
        <v>16</v>
      </c>
      <c r="O157" s="39">
        <v>1</v>
      </c>
      <c r="P157" s="75" t="s">
        <v>689</v>
      </c>
      <c r="Q157" s="66" t="s">
        <v>793</v>
      </c>
      <c r="R157" s="75"/>
      <c r="S157" s="75" t="s">
        <v>782</v>
      </c>
      <c r="T157" s="57" t="s">
        <v>438</v>
      </c>
      <c r="U157" s="50">
        <v>1</v>
      </c>
      <c r="V157" s="39" t="s">
        <v>801</v>
      </c>
      <c r="W157" s="39" t="s">
        <v>802</v>
      </c>
      <c r="X157" s="314" t="s">
        <v>599</v>
      </c>
      <c r="Y157" s="314">
        <v>32</v>
      </c>
      <c r="Z157" s="57" t="s">
        <v>396</v>
      </c>
      <c r="AA157" s="487" t="s">
        <v>794</v>
      </c>
      <c r="AB157" s="496">
        <v>0.85</v>
      </c>
      <c r="AC157" s="489" t="s">
        <v>395</v>
      </c>
      <c r="AD157" s="57" t="s">
        <v>441</v>
      </c>
      <c r="AE157" s="50" t="s">
        <v>441</v>
      </c>
      <c r="AF157" s="39" t="s">
        <v>441</v>
      </c>
      <c r="AG157" s="37" t="s">
        <v>438</v>
      </c>
      <c r="AH157" s="39" t="s">
        <v>441</v>
      </c>
      <c r="AI157" s="39" t="s">
        <v>786</v>
      </c>
      <c r="AJ157" s="39" t="s">
        <v>787</v>
      </c>
      <c r="AK157" s="57">
        <v>115</v>
      </c>
      <c r="AL157" s="50">
        <v>1.52</v>
      </c>
      <c r="AM157" s="39">
        <v>2.96</v>
      </c>
      <c r="AN157" s="203">
        <v>67.24</v>
      </c>
      <c r="AO157" s="105" t="s">
        <v>788</v>
      </c>
      <c r="AP157" s="429">
        <f>(8760/1000)*(Summary!$D$10*$AN157+Summary!$D$9*$AM157+Summary!$D$8*$AL157)</f>
        <v>244.22879999999998</v>
      </c>
      <c r="AQ157" s="430">
        <f t="shared" si="8"/>
        <v>229.22879999999998</v>
      </c>
      <c r="AR157" s="443"/>
      <c r="AS157" s="66" t="str">
        <f t="shared" si="6"/>
        <v>Y</v>
      </c>
      <c r="AT157" s="38">
        <f t="shared" si="7"/>
        <v>15</v>
      </c>
      <c r="AU157" s="432" t="s">
        <v>273</v>
      </c>
      <c r="AV157" s="829">
        <v>64</v>
      </c>
      <c r="AW157" s="777">
        <f>Summary!$E$19</f>
        <v>188</v>
      </c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</row>
    <row r="158" spans="1:243" s="123" customFormat="1" ht="12.75">
      <c r="A158" s="542">
        <v>152</v>
      </c>
      <c r="B158" s="405">
        <v>352</v>
      </c>
      <c r="C158" s="298" t="s">
        <v>697</v>
      </c>
      <c r="D158" s="125">
        <v>39687</v>
      </c>
      <c r="E158" s="126" t="s">
        <v>621</v>
      </c>
      <c r="F158" s="119"/>
      <c r="G158" s="124"/>
      <c r="H158" s="259">
        <v>1</v>
      </c>
      <c r="I158" s="300" t="s">
        <v>120</v>
      </c>
      <c r="J158" s="127">
        <v>2</v>
      </c>
      <c r="K158" s="474">
        <v>2.5</v>
      </c>
      <c r="L158" s="127" t="s">
        <v>115</v>
      </c>
      <c r="M158" s="114">
        <v>2048</v>
      </c>
      <c r="N158" s="43">
        <v>2</v>
      </c>
      <c r="O158" s="110">
        <v>1</v>
      </c>
      <c r="P158" s="124">
        <v>320</v>
      </c>
      <c r="Q158" s="115" t="s">
        <v>673</v>
      </c>
      <c r="R158" s="124"/>
      <c r="S158" s="124"/>
      <c r="T158" s="299" t="s">
        <v>438</v>
      </c>
      <c r="U158" s="305">
        <v>1</v>
      </c>
      <c r="V158" s="110" t="s">
        <v>129</v>
      </c>
      <c r="W158" s="119">
        <v>256</v>
      </c>
      <c r="X158" s="115" t="s">
        <v>117</v>
      </c>
      <c r="Y158" s="124">
        <v>128</v>
      </c>
      <c r="Z158" s="259" t="s">
        <v>398</v>
      </c>
      <c r="AA158" s="522" t="s">
        <v>35</v>
      </c>
      <c r="AB158" s="523" t="s">
        <v>118</v>
      </c>
      <c r="AC158" s="524"/>
      <c r="AD158" s="259" t="s">
        <v>438</v>
      </c>
      <c r="AE158" s="116" t="s">
        <v>441</v>
      </c>
      <c r="AF158" s="110" t="s">
        <v>441</v>
      </c>
      <c r="AG158" s="110" t="s">
        <v>438</v>
      </c>
      <c r="AH158" s="110" t="s">
        <v>441</v>
      </c>
      <c r="AI158" s="110" t="s">
        <v>484</v>
      </c>
      <c r="AJ158" s="110" t="s">
        <v>484</v>
      </c>
      <c r="AK158" s="259">
        <v>115</v>
      </c>
      <c r="AL158" s="555">
        <v>1.19</v>
      </c>
      <c r="AM158" s="117">
        <v>2.86</v>
      </c>
      <c r="AN158" s="557">
        <v>63.59</v>
      </c>
      <c r="AO158" s="122"/>
      <c r="AP158" s="429">
        <f>(8760/1000)*(Summary!$D$10*$AN158+Summary!$D$9*$AM158+Summary!$D$8*$AL158)</f>
        <v>229.80546</v>
      </c>
      <c r="AQ158" s="430">
        <f t="shared" si="8"/>
        <v>229.80546</v>
      </c>
      <c r="AR158" s="442"/>
      <c r="AS158" s="66" t="str">
        <f t="shared" si="6"/>
        <v>N</v>
      </c>
      <c r="AT158" s="38">
        <f t="shared" si="7"/>
        <v>0</v>
      </c>
      <c r="AU158" s="432" t="s">
        <v>273</v>
      </c>
      <c r="AV158" s="828">
        <v>128</v>
      </c>
      <c r="AW158" s="777">
        <f>Summary!$E$19</f>
        <v>188</v>
      </c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144"/>
      <c r="BX158" s="144"/>
      <c r="BY158" s="144"/>
      <c r="BZ158" s="144"/>
      <c r="CA158" s="144"/>
      <c r="CB158" s="144"/>
      <c r="CC158" s="144"/>
      <c r="CD158" s="144"/>
      <c r="CE158" s="144"/>
      <c r="CF158" s="144"/>
      <c r="CG158" s="144"/>
      <c r="CH158" s="144"/>
      <c r="CI158" s="144"/>
      <c r="CJ158" s="144"/>
      <c r="CK158" s="144"/>
      <c r="CL158" s="144"/>
      <c r="CM158" s="144"/>
      <c r="CN158" s="144"/>
      <c r="CO158" s="144"/>
      <c r="CP158" s="144"/>
      <c r="CQ158" s="144"/>
      <c r="CR158" s="144"/>
      <c r="CS158" s="144"/>
      <c r="CT158" s="144"/>
      <c r="CU158" s="144"/>
      <c r="CV158" s="144"/>
      <c r="CW158" s="144"/>
      <c r="CX158" s="144"/>
      <c r="CY158" s="144"/>
      <c r="CZ158" s="144"/>
      <c r="DA158" s="144"/>
      <c r="DB158" s="144"/>
      <c r="DC158" s="144"/>
      <c r="DD158" s="144"/>
      <c r="DE158" s="144"/>
      <c r="DF158" s="144"/>
      <c r="DG158" s="144"/>
      <c r="DH158" s="144"/>
      <c r="DI158" s="144"/>
      <c r="DJ158" s="144"/>
      <c r="DK158" s="144"/>
      <c r="DL158" s="144"/>
      <c r="DM158" s="144"/>
      <c r="DN158" s="144"/>
      <c r="DO158" s="144"/>
      <c r="DP158" s="144"/>
      <c r="DQ158" s="144"/>
      <c r="DR158" s="144"/>
      <c r="DS158" s="144"/>
      <c r="DT158" s="144"/>
      <c r="DU158" s="144"/>
      <c r="DV158" s="144"/>
      <c r="DW158" s="144"/>
      <c r="DX158" s="144"/>
      <c r="DY158" s="144"/>
      <c r="DZ158" s="144"/>
      <c r="EA158" s="144"/>
      <c r="EB158" s="144"/>
      <c r="EC158" s="144"/>
      <c r="ED158" s="144"/>
      <c r="EE158" s="144"/>
      <c r="EF158" s="144"/>
      <c r="EG158" s="144"/>
      <c r="EH158" s="144"/>
      <c r="EI158" s="144"/>
      <c r="EJ158" s="144"/>
      <c r="EK158" s="144"/>
      <c r="EL158" s="144"/>
      <c r="EM158" s="144"/>
      <c r="EN158" s="144"/>
      <c r="EO158" s="144"/>
      <c r="EP158" s="144"/>
      <c r="EQ158" s="144"/>
      <c r="ER158" s="144"/>
      <c r="ES158" s="144"/>
      <c r="ET158" s="144"/>
      <c r="EU158" s="144"/>
      <c r="EV158" s="144"/>
      <c r="EW158" s="144"/>
      <c r="EX158" s="144"/>
      <c r="EY158" s="144"/>
      <c r="EZ158" s="144"/>
      <c r="FA158" s="144"/>
      <c r="FB158" s="144"/>
      <c r="FC158" s="144"/>
      <c r="FD158" s="144"/>
      <c r="FE158" s="144"/>
      <c r="FF158" s="144"/>
      <c r="FG158" s="144"/>
      <c r="FH158" s="144"/>
      <c r="FI158" s="144"/>
      <c r="FJ158" s="144"/>
      <c r="FK158" s="144"/>
      <c r="FL158" s="144"/>
      <c r="FM158" s="144"/>
      <c r="FN158" s="144"/>
      <c r="FO158" s="144"/>
      <c r="FP158" s="144"/>
      <c r="FQ158" s="144"/>
      <c r="FR158" s="144"/>
      <c r="FS158" s="144"/>
      <c r="FT158" s="144"/>
      <c r="FU158" s="144"/>
      <c r="FV158" s="144"/>
      <c r="FW158" s="144"/>
      <c r="FX158" s="144"/>
      <c r="FY158" s="144"/>
      <c r="FZ158" s="144"/>
      <c r="GA158" s="144"/>
      <c r="GB158" s="144"/>
      <c r="GC158" s="144"/>
      <c r="GD158" s="144"/>
      <c r="GE158" s="144"/>
      <c r="GF158" s="144"/>
      <c r="GG158" s="144"/>
      <c r="GH158" s="144"/>
      <c r="GI158" s="144"/>
      <c r="GJ158" s="144"/>
      <c r="GK158" s="144"/>
      <c r="GL158" s="144"/>
      <c r="GM158" s="144"/>
      <c r="GN158" s="144"/>
      <c r="GO158" s="144"/>
      <c r="GP158" s="144"/>
      <c r="GQ158" s="144"/>
      <c r="GR158" s="144"/>
      <c r="GS158" s="144"/>
      <c r="GT158" s="144"/>
      <c r="GU158" s="144"/>
      <c r="GV158" s="144"/>
      <c r="GW158" s="144"/>
      <c r="GX158" s="144"/>
      <c r="GY158" s="144"/>
      <c r="GZ158" s="144"/>
      <c r="HA158" s="144"/>
      <c r="HB158" s="144"/>
      <c r="HC158" s="144"/>
      <c r="HD158" s="144"/>
      <c r="HE158" s="144"/>
      <c r="HF158" s="144"/>
      <c r="HG158" s="144"/>
      <c r="HH158" s="144"/>
      <c r="HI158" s="144"/>
      <c r="HJ158" s="144"/>
      <c r="HK158" s="144"/>
      <c r="HL158" s="144"/>
      <c r="HM158" s="144"/>
      <c r="HN158" s="144"/>
      <c r="HO158" s="144"/>
      <c r="HP158" s="144"/>
      <c r="HQ158" s="144"/>
      <c r="HR158" s="144"/>
      <c r="HS158" s="144"/>
      <c r="HT158" s="144"/>
      <c r="HU158" s="144"/>
      <c r="HV158" s="144"/>
      <c r="HW158" s="144"/>
      <c r="HX158" s="144"/>
      <c r="HY158" s="144"/>
      <c r="HZ158" s="144"/>
      <c r="IA158" s="144"/>
      <c r="IB158" s="144"/>
      <c r="IC158" s="144"/>
      <c r="ID158" s="144"/>
      <c r="IE158" s="144"/>
      <c r="IF158" s="144"/>
      <c r="IG158" s="144"/>
      <c r="IH158" s="144"/>
      <c r="II158" s="144"/>
    </row>
    <row r="159" spans="1:243" s="100" customFormat="1" ht="14.25">
      <c r="A159" s="542">
        <v>153</v>
      </c>
      <c r="B159" s="405">
        <v>160</v>
      </c>
      <c r="C159" s="165" t="s">
        <v>708</v>
      </c>
      <c r="D159" s="59">
        <v>39693</v>
      </c>
      <c r="E159" s="37" t="s">
        <v>621</v>
      </c>
      <c r="F159" s="104" t="s">
        <v>632</v>
      </c>
      <c r="G159" s="49" t="s">
        <v>776</v>
      </c>
      <c r="H159" s="57">
        <v>1</v>
      </c>
      <c r="I159" s="50" t="s">
        <v>797</v>
      </c>
      <c r="J159" s="39">
        <v>1</v>
      </c>
      <c r="K159" s="465">
        <v>3</v>
      </c>
      <c r="L159" s="39" t="s">
        <v>798</v>
      </c>
      <c r="M159" s="39">
        <v>4096</v>
      </c>
      <c r="N159" s="43">
        <v>4</v>
      </c>
      <c r="O159" s="39">
        <v>2</v>
      </c>
      <c r="P159" s="75" t="s">
        <v>799</v>
      </c>
      <c r="Q159" s="75" t="s">
        <v>800</v>
      </c>
      <c r="R159" s="75"/>
      <c r="S159" s="75" t="s">
        <v>782</v>
      </c>
      <c r="T159" s="57" t="s">
        <v>438</v>
      </c>
      <c r="U159" s="50">
        <v>1</v>
      </c>
      <c r="V159" s="39" t="s">
        <v>801</v>
      </c>
      <c r="W159" s="39" t="s">
        <v>802</v>
      </c>
      <c r="X159" s="314" t="s">
        <v>599</v>
      </c>
      <c r="Y159" s="314">
        <v>32</v>
      </c>
      <c r="Z159" s="57" t="s">
        <v>396</v>
      </c>
      <c r="AA159" s="487" t="s">
        <v>791</v>
      </c>
      <c r="AB159" s="496">
        <v>0.7</v>
      </c>
      <c r="AC159" s="489" t="s">
        <v>395</v>
      </c>
      <c r="AD159" s="52" t="s">
        <v>441</v>
      </c>
      <c r="AE159" s="40" t="s">
        <v>441</v>
      </c>
      <c r="AF159" s="37" t="s">
        <v>441</v>
      </c>
      <c r="AG159" s="37" t="s">
        <v>438</v>
      </c>
      <c r="AH159" s="37" t="s">
        <v>441</v>
      </c>
      <c r="AI159" s="39" t="s">
        <v>786</v>
      </c>
      <c r="AJ159" s="39" t="s">
        <v>787</v>
      </c>
      <c r="AK159" s="57">
        <v>115</v>
      </c>
      <c r="AL159" s="50">
        <v>1.52</v>
      </c>
      <c r="AM159" s="39">
        <v>2.02</v>
      </c>
      <c r="AN159" s="203">
        <v>68.26</v>
      </c>
      <c r="AO159" s="105" t="s">
        <v>788</v>
      </c>
      <c r="AP159" s="429">
        <f>(8760/1000)*(Summary!$D$10*$AN159+Summary!$D$9*$AM159+Summary!$D$8*$AL159)</f>
        <v>247.39115999999999</v>
      </c>
      <c r="AQ159" s="430">
        <f t="shared" si="8"/>
        <v>232.39115999999999</v>
      </c>
      <c r="AR159" s="442"/>
      <c r="AS159" s="66" t="str">
        <f t="shared" si="6"/>
        <v>Y</v>
      </c>
      <c r="AT159" s="38">
        <f t="shared" si="7"/>
        <v>15</v>
      </c>
      <c r="AU159" s="432" t="s">
        <v>273</v>
      </c>
      <c r="AV159" s="825">
        <v>64</v>
      </c>
      <c r="AW159" s="777">
        <f>Summary!$E$19</f>
        <v>188</v>
      </c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123"/>
      <c r="BH159" s="123"/>
      <c r="BI159" s="123"/>
      <c r="BJ159" s="123"/>
      <c r="BK159" s="123"/>
      <c r="BL159" s="123"/>
      <c r="BM159" s="123"/>
      <c r="BN159" s="123"/>
      <c r="BO159" s="123"/>
      <c r="BP159" s="123"/>
      <c r="BQ159" s="123"/>
      <c r="BR159" s="123"/>
      <c r="BS159" s="123"/>
      <c r="BT159" s="123"/>
      <c r="BU159" s="123"/>
      <c r="BV159" s="123"/>
      <c r="BW159" s="123"/>
      <c r="BX159" s="123"/>
      <c r="BY159" s="123"/>
      <c r="BZ159" s="123"/>
      <c r="CA159" s="123"/>
      <c r="CB159" s="123"/>
      <c r="CC159" s="123"/>
      <c r="CD159" s="123"/>
      <c r="CE159" s="123"/>
      <c r="CF159" s="123"/>
      <c r="CG159" s="123"/>
      <c r="CH159" s="123"/>
      <c r="CI159" s="123"/>
      <c r="CJ159" s="123"/>
      <c r="CK159" s="123"/>
      <c r="CL159" s="123"/>
      <c r="CM159" s="123"/>
      <c r="CN159" s="123"/>
      <c r="CO159" s="123"/>
      <c r="CP159" s="123"/>
      <c r="CQ159" s="123"/>
      <c r="CR159" s="123"/>
      <c r="CS159" s="123"/>
      <c r="CT159" s="123"/>
      <c r="CU159" s="123"/>
      <c r="CV159" s="123"/>
      <c r="CW159" s="123"/>
      <c r="CX159" s="123"/>
      <c r="CY159" s="123"/>
      <c r="CZ159" s="123"/>
      <c r="DA159" s="123"/>
      <c r="DB159" s="123"/>
      <c r="DC159" s="123"/>
      <c r="DD159" s="123"/>
      <c r="DE159" s="123"/>
      <c r="DF159" s="123"/>
      <c r="DG159" s="123"/>
      <c r="DH159" s="123"/>
      <c r="DI159" s="123"/>
      <c r="DJ159" s="123"/>
      <c r="DK159" s="123"/>
      <c r="DL159" s="123"/>
      <c r="DM159" s="123"/>
      <c r="DN159" s="123"/>
      <c r="DO159" s="123"/>
      <c r="DP159" s="123"/>
      <c r="DQ159" s="123"/>
      <c r="DR159" s="123"/>
      <c r="DS159" s="123"/>
      <c r="DT159" s="123"/>
      <c r="DU159" s="123"/>
      <c r="DV159" s="123"/>
      <c r="DW159" s="123"/>
      <c r="DX159" s="123"/>
      <c r="DY159" s="123"/>
      <c r="DZ159" s="123"/>
      <c r="EA159" s="123"/>
      <c r="EB159" s="123"/>
      <c r="EC159" s="123"/>
      <c r="ED159" s="123"/>
      <c r="EE159" s="123"/>
      <c r="EF159" s="123"/>
      <c r="EG159" s="123"/>
      <c r="EH159" s="123"/>
      <c r="EI159" s="123"/>
      <c r="EJ159" s="123"/>
      <c r="EK159" s="123"/>
      <c r="EL159" s="123"/>
      <c r="EM159" s="123"/>
      <c r="EN159" s="123"/>
      <c r="EO159" s="123"/>
      <c r="EP159" s="123"/>
      <c r="EQ159" s="123"/>
      <c r="ER159" s="123"/>
      <c r="ES159" s="123"/>
      <c r="ET159" s="123"/>
      <c r="EU159" s="123"/>
      <c r="EV159" s="123"/>
      <c r="EW159" s="123"/>
      <c r="EX159" s="123"/>
      <c r="EY159" s="123"/>
      <c r="EZ159" s="123"/>
      <c r="FA159" s="123"/>
      <c r="FB159" s="123"/>
      <c r="FC159" s="123"/>
      <c r="FD159" s="123"/>
      <c r="FE159" s="123"/>
      <c r="FF159" s="123"/>
      <c r="FG159" s="123"/>
      <c r="FH159" s="123"/>
      <c r="FI159" s="123"/>
      <c r="FJ159" s="123"/>
      <c r="FK159" s="123"/>
      <c r="FL159" s="123"/>
      <c r="FM159" s="123"/>
      <c r="FN159" s="123"/>
      <c r="FO159" s="123"/>
      <c r="FP159" s="123"/>
      <c r="FQ159" s="123"/>
      <c r="FR159" s="123"/>
      <c r="FS159" s="123"/>
      <c r="FT159" s="123"/>
      <c r="FU159" s="123"/>
      <c r="FV159" s="123"/>
      <c r="FW159" s="123"/>
      <c r="FX159" s="123"/>
      <c r="FY159" s="123"/>
      <c r="FZ159" s="123"/>
      <c r="GA159" s="123"/>
      <c r="GB159" s="123"/>
      <c r="GC159" s="123"/>
      <c r="GD159" s="123"/>
      <c r="GE159" s="123"/>
      <c r="GF159" s="123"/>
      <c r="GG159" s="123"/>
      <c r="GH159" s="123"/>
      <c r="GI159" s="123"/>
      <c r="GJ159" s="123"/>
      <c r="GK159" s="123"/>
      <c r="GL159" s="123"/>
      <c r="GM159" s="123"/>
      <c r="GN159" s="123"/>
      <c r="GO159" s="123"/>
      <c r="GP159" s="123"/>
      <c r="GQ159" s="123"/>
      <c r="GR159" s="123"/>
      <c r="GS159" s="123"/>
      <c r="GT159" s="123"/>
      <c r="GU159" s="123"/>
      <c r="GV159" s="123"/>
      <c r="GW159" s="123"/>
      <c r="GX159" s="123"/>
      <c r="GY159" s="123"/>
      <c r="GZ159" s="123"/>
      <c r="HA159" s="123"/>
      <c r="HB159" s="123"/>
      <c r="HC159" s="123"/>
      <c r="HD159" s="123"/>
      <c r="HE159" s="123"/>
      <c r="HF159" s="123"/>
      <c r="HG159" s="123"/>
      <c r="HH159" s="123"/>
      <c r="HI159" s="123"/>
      <c r="HJ159" s="123"/>
      <c r="HK159" s="123"/>
      <c r="HL159" s="123"/>
      <c r="HM159" s="123"/>
      <c r="HN159" s="123"/>
      <c r="HO159" s="123"/>
      <c r="HP159" s="123"/>
      <c r="HQ159" s="123"/>
      <c r="HR159" s="123"/>
      <c r="HS159" s="123"/>
      <c r="HT159" s="123"/>
      <c r="HU159" s="123"/>
      <c r="HV159" s="123"/>
      <c r="HW159" s="123"/>
      <c r="HX159" s="123"/>
      <c r="HY159" s="123"/>
      <c r="HZ159" s="123"/>
      <c r="IA159" s="123"/>
      <c r="IB159" s="123"/>
      <c r="IC159" s="123"/>
      <c r="ID159" s="123"/>
      <c r="IE159" s="123"/>
      <c r="IF159" s="123"/>
      <c r="IG159" s="123"/>
      <c r="IH159" s="123"/>
      <c r="II159" s="123"/>
    </row>
    <row r="160" spans="1:243" s="102" customFormat="1" ht="14.25">
      <c r="A160" s="542">
        <v>154</v>
      </c>
      <c r="B160" s="405">
        <v>237</v>
      </c>
      <c r="C160" s="54" t="s">
        <v>705</v>
      </c>
      <c r="D160" s="168">
        <v>39472</v>
      </c>
      <c r="E160" s="104" t="s">
        <v>621</v>
      </c>
      <c r="F160" s="104" t="s">
        <v>446</v>
      </c>
      <c r="G160" s="56" t="s">
        <v>667</v>
      </c>
      <c r="H160" s="108">
        <v>1</v>
      </c>
      <c r="I160" s="107" t="s">
        <v>88</v>
      </c>
      <c r="J160" s="60">
        <v>1</v>
      </c>
      <c r="K160" s="472">
        <v>1.8</v>
      </c>
      <c r="L160" s="60" t="s">
        <v>75</v>
      </c>
      <c r="M160" s="60">
        <v>1024</v>
      </c>
      <c r="N160" s="43">
        <v>1</v>
      </c>
      <c r="O160" s="60">
        <v>1</v>
      </c>
      <c r="P160" s="56" t="s">
        <v>672</v>
      </c>
      <c r="Q160" s="56" t="s">
        <v>67</v>
      </c>
      <c r="R160" s="226" t="s">
        <v>68</v>
      </c>
      <c r="S160" s="56" t="s">
        <v>438</v>
      </c>
      <c r="T160" s="108" t="s">
        <v>438</v>
      </c>
      <c r="U160" s="107">
        <v>1</v>
      </c>
      <c r="V160" s="60" t="s">
        <v>87</v>
      </c>
      <c r="W160" s="60">
        <v>256</v>
      </c>
      <c r="X160" s="56" t="s">
        <v>663</v>
      </c>
      <c r="Y160" s="56" t="s">
        <v>77</v>
      </c>
      <c r="Z160" s="108" t="s">
        <v>396</v>
      </c>
      <c r="AA160" s="490">
        <v>230</v>
      </c>
      <c r="AB160" s="520">
        <v>0.73</v>
      </c>
      <c r="AC160" s="521" t="s">
        <v>441</v>
      </c>
      <c r="AD160" s="108" t="s">
        <v>441</v>
      </c>
      <c r="AE160" s="107" t="s">
        <v>438</v>
      </c>
      <c r="AF160" s="60" t="s">
        <v>438</v>
      </c>
      <c r="AG160" s="60" t="s">
        <v>438</v>
      </c>
      <c r="AH160" s="60" t="s">
        <v>438</v>
      </c>
      <c r="AI160" s="106" t="s">
        <v>68</v>
      </c>
      <c r="AJ160" s="60">
        <v>1000</v>
      </c>
      <c r="AK160" s="108">
        <v>100</v>
      </c>
      <c r="AL160" s="107">
        <v>0.923</v>
      </c>
      <c r="AM160" s="60">
        <v>1.976</v>
      </c>
      <c r="AN160" s="205">
        <v>64.82</v>
      </c>
      <c r="AO160" s="105" t="s">
        <v>89</v>
      </c>
      <c r="AP160" s="429">
        <f>(8760/1000)*(Summary!$D$10*$AN160+Summary!$D$9*$AM160+Summary!$D$8*$AL160)</f>
        <v>232.441782</v>
      </c>
      <c r="AQ160" s="430">
        <f t="shared" si="8"/>
        <v>232.441782</v>
      </c>
      <c r="AR160" s="431"/>
      <c r="AS160" s="66" t="str">
        <f t="shared" si="6"/>
        <v>N</v>
      </c>
      <c r="AT160" s="38">
        <f t="shared" si="7"/>
        <v>0</v>
      </c>
      <c r="AU160" s="432" t="s">
        <v>273</v>
      </c>
      <c r="AV160" s="834">
        <v>64</v>
      </c>
      <c r="AW160" s="777">
        <f>Summary!$E$19</f>
        <v>188</v>
      </c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</row>
    <row r="161" spans="1:243" s="3" customFormat="1" ht="25.5">
      <c r="A161" s="542">
        <v>155</v>
      </c>
      <c r="B161" s="405">
        <v>462</v>
      </c>
      <c r="C161" s="570" t="s">
        <v>702</v>
      </c>
      <c r="D161" s="577">
        <v>39543</v>
      </c>
      <c r="E161" s="182" t="s">
        <v>621</v>
      </c>
      <c r="F161" s="182" t="s">
        <v>632</v>
      </c>
      <c r="G161" s="191" t="s">
        <v>580</v>
      </c>
      <c r="H161" s="593">
        <v>1</v>
      </c>
      <c r="I161" s="570" t="s">
        <v>581</v>
      </c>
      <c r="J161" s="599">
        <v>2</v>
      </c>
      <c r="K161" s="606">
        <v>2.4</v>
      </c>
      <c r="L161" s="182" t="s">
        <v>579</v>
      </c>
      <c r="M161" s="182">
        <v>1024</v>
      </c>
      <c r="N161" s="43">
        <v>1</v>
      </c>
      <c r="O161" s="599">
        <v>1</v>
      </c>
      <c r="P161" s="191" t="s">
        <v>568</v>
      </c>
      <c r="Q161" s="612">
        <v>0</v>
      </c>
      <c r="R161" s="612"/>
      <c r="S161" s="612"/>
      <c r="T161" s="615" t="s">
        <v>441</v>
      </c>
      <c r="U161" s="619">
        <v>1</v>
      </c>
      <c r="V161" s="599"/>
      <c r="W161" s="182" t="s">
        <v>140</v>
      </c>
      <c r="X161" s="191" t="s">
        <v>540</v>
      </c>
      <c r="Y161" s="612"/>
      <c r="Z161" s="615" t="s">
        <v>396</v>
      </c>
      <c r="AA161" s="628">
        <v>275</v>
      </c>
      <c r="AB161" s="634">
        <v>80</v>
      </c>
      <c r="AC161" s="636" t="s">
        <v>441</v>
      </c>
      <c r="AD161" s="199" t="s">
        <v>441</v>
      </c>
      <c r="AE161" s="34" t="s">
        <v>441</v>
      </c>
      <c r="AF161" s="14" t="s">
        <v>438</v>
      </c>
      <c r="AG161" s="14" t="s">
        <v>441</v>
      </c>
      <c r="AH161" s="14" t="s">
        <v>441</v>
      </c>
      <c r="AI161" s="14" t="s">
        <v>541</v>
      </c>
      <c r="AJ161" s="14" t="s">
        <v>541</v>
      </c>
      <c r="AK161" s="199">
        <v>115</v>
      </c>
      <c r="AL161" s="619">
        <v>1.43</v>
      </c>
      <c r="AM161" s="599">
        <v>2.63</v>
      </c>
      <c r="AN161" s="204">
        <v>65.29</v>
      </c>
      <c r="AO161" s="657"/>
      <c r="AP161" s="429">
        <f>(8760/1000)*(Summary!$D$10*$AN161+Summary!$D$9*$AM161+Summary!$D$8*$AL161)</f>
        <v>236.81784000000002</v>
      </c>
      <c r="AQ161" s="430">
        <f t="shared" si="8"/>
        <v>236.81784000000002</v>
      </c>
      <c r="AR161" s="438"/>
      <c r="AS161" s="66" t="str">
        <f t="shared" si="6"/>
        <v>N</v>
      </c>
      <c r="AT161" s="38">
        <f t="shared" si="7"/>
        <v>0</v>
      </c>
      <c r="AU161" s="432" t="s">
        <v>273</v>
      </c>
      <c r="AV161" s="835"/>
      <c r="AW161" s="777">
        <f>Summary!$E$19</f>
        <v>188</v>
      </c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6"/>
      <c r="DF161" s="96"/>
      <c r="DG161" s="96"/>
      <c r="DH161" s="96"/>
      <c r="DI161" s="96"/>
      <c r="DJ161" s="96"/>
      <c r="DK161" s="96"/>
      <c r="DL161" s="96"/>
      <c r="DM161" s="96"/>
      <c r="DN161" s="96"/>
      <c r="DO161" s="96"/>
      <c r="DP161" s="96"/>
      <c r="DQ161" s="96"/>
      <c r="DR161" s="96"/>
      <c r="DS161" s="96"/>
      <c r="DT161" s="96"/>
      <c r="DU161" s="96"/>
      <c r="DV161" s="96"/>
      <c r="DW161" s="96"/>
      <c r="DX161" s="96"/>
      <c r="DY161" s="96"/>
      <c r="DZ161" s="96"/>
      <c r="EA161" s="96"/>
      <c r="EB161" s="96"/>
      <c r="EC161" s="96"/>
      <c r="ED161" s="96"/>
      <c r="EE161" s="96"/>
      <c r="EF161" s="96"/>
      <c r="EG161" s="96"/>
      <c r="EH161" s="96"/>
      <c r="EI161" s="96"/>
      <c r="EJ161" s="96"/>
      <c r="EK161" s="96"/>
      <c r="EL161" s="96"/>
      <c r="EM161" s="96"/>
      <c r="EN161" s="96"/>
      <c r="EO161" s="96"/>
      <c r="EP161" s="96"/>
      <c r="EQ161" s="96"/>
      <c r="ER161" s="96"/>
      <c r="ES161" s="96"/>
      <c r="ET161" s="96"/>
      <c r="EU161" s="96"/>
      <c r="EV161" s="96"/>
      <c r="EW161" s="96"/>
      <c r="EX161" s="96"/>
      <c r="EY161" s="96"/>
      <c r="EZ161" s="96"/>
      <c r="FA161" s="96"/>
      <c r="FB161" s="96"/>
      <c r="FC161" s="96"/>
      <c r="FD161" s="96"/>
      <c r="FE161" s="96"/>
      <c r="FF161" s="96"/>
      <c r="FG161" s="96"/>
      <c r="FH161" s="96"/>
      <c r="FI161" s="96"/>
      <c r="FJ161" s="96"/>
      <c r="FK161" s="96"/>
      <c r="FL161" s="96"/>
      <c r="FM161" s="96"/>
      <c r="FN161" s="96"/>
      <c r="FO161" s="96"/>
      <c r="FP161" s="96"/>
      <c r="FQ161" s="96"/>
      <c r="FR161" s="96"/>
      <c r="FS161" s="96"/>
      <c r="FT161" s="96"/>
      <c r="FU161" s="96"/>
      <c r="FV161" s="96"/>
      <c r="FW161" s="96"/>
      <c r="FX161" s="96"/>
      <c r="FY161" s="96"/>
      <c r="FZ161" s="96"/>
      <c r="GA161" s="96"/>
      <c r="GB161" s="96"/>
      <c r="GC161" s="96"/>
      <c r="GD161" s="96"/>
      <c r="GE161" s="96"/>
      <c r="GF161" s="96"/>
      <c r="GG161" s="96"/>
      <c r="GH161" s="96"/>
      <c r="GI161" s="96"/>
      <c r="GJ161" s="96"/>
      <c r="GK161" s="96"/>
      <c r="GL161" s="96"/>
      <c r="GM161" s="96"/>
      <c r="GN161" s="96"/>
      <c r="GO161" s="96"/>
      <c r="GP161" s="96"/>
      <c r="GQ161" s="96"/>
      <c r="GR161" s="96"/>
      <c r="GS161" s="96"/>
      <c r="GT161" s="96"/>
      <c r="GU161" s="96"/>
      <c r="GV161" s="96"/>
      <c r="GW161" s="96"/>
      <c r="GX161" s="96"/>
      <c r="GY161" s="96"/>
      <c r="GZ161" s="96"/>
      <c r="HA161" s="96"/>
      <c r="HB161" s="96"/>
      <c r="HC161" s="96"/>
      <c r="HD161" s="96"/>
      <c r="HE161" s="96"/>
      <c r="HF161" s="96"/>
      <c r="HG161" s="96"/>
      <c r="HH161" s="96"/>
      <c r="HI161" s="96"/>
      <c r="HJ161" s="96"/>
      <c r="HK161" s="96"/>
      <c r="HL161" s="96"/>
      <c r="HM161" s="96"/>
      <c r="HN161" s="96"/>
      <c r="HO161" s="96"/>
      <c r="HP161" s="96"/>
      <c r="HQ161" s="96"/>
      <c r="HR161" s="96"/>
      <c r="HS161" s="96"/>
      <c r="HT161" s="96"/>
      <c r="HU161" s="96"/>
      <c r="HV161" s="96"/>
      <c r="HW161" s="96"/>
      <c r="HX161" s="96"/>
      <c r="HY161" s="96"/>
      <c r="HZ161" s="96"/>
      <c r="IA161" s="96"/>
      <c r="IB161" s="96"/>
      <c r="IC161" s="96"/>
      <c r="ID161" s="96"/>
      <c r="IE161" s="96"/>
      <c r="IF161" s="96"/>
      <c r="IG161" s="96"/>
      <c r="IH161" s="96"/>
      <c r="II161" s="96"/>
    </row>
    <row r="162" spans="1:243" s="96" customFormat="1" ht="12.75">
      <c r="A162" s="542">
        <v>156</v>
      </c>
      <c r="B162" s="405">
        <v>357</v>
      </c>
      <c r="C162" s="298" t="s">
        <v>697</v>
      </c>
      <c r="D162" s="125">
        <v>39687</v>
      </c>
      <c r="E162" s="126" t="s">
        <v>621</v>
      </c>
      <c r="F162" s="119"/>
      <c r="G162" s="124"/>
      <c r="H162" s="259">
        <v>1</v>
      </c>
      <c r="I162" s="300" t="s">
        <v>121</v>
      </c>
      <c r="J162" s="127">
        <v>2</v>
      </c>
      <c r="K162" s="474">
        <v>3</v>
      </c>
      <c r="L162" s="127" t="s">
        <v>115</v>
      </c>
      <c r="M162" s="127">
        <v>4096</v>
      </c>
      <c r="N162" s="43">
        <v>4</v>
      </c>
      <c r="O162" s="110">
        <v>1</v>
      </c>
      <c r="P162" s="124">
        <v>160</v>
      </c>
      <c r="Q162" s="115" t="s">
        <v>673</v>
      </c>
      <c r="R162" s="124"/>
      <c r="S162" s="124"/>
      <c r="T162" s="299" t="s">
        <v>438</v>
      </c>
      <c r="U162" s="305">
        <v>1</v>
      </c>
      <c r="V162" s="110" t="s">
        <v>129</v>
      </c>
      <c r="W162" s="119">
        <v>256</v>
      </c>
      <c r="X162" s="115" t="s">
        <v>117</v>
      </c>
      <c r="Y162" s="124">
        <v>128</v>
      </c>
      <c r="Z162" s="259" t="s">
        <v>398</v>
      </c>
      <c r="AA162" s="522" t="s">
        <v>35</v>
      </c>
      <c r="AB162" s="523" t="s">
        <v>118</v>
      </c>
      <c r="AC162" s="524"/>
      <c r="AD162" s="259" t="s">
        <v>438</v>
      </c>
      <c r="AE162" s="116" t="s">
        <v>441</v>
      </c>
      <c r="AF162" s="110" t="s">
        <v>441</v>
      </c>
      <c r="AG162" s="110" t="s">
        <v>438</v>
      </c>
      <c r="AH162" s="110" t="s">
        <v>441</v>
      </c>
      <c r="AI162" s="110" t="s">
        <v>484</v>
      </c>
      <c r="AJ162" s="110" t="s">
        <v>484</v>
      </c>
      <c r="AK162" s="259">
        <v>115</v>
      </c>
      <c r="AL162" s="130">
        <v>1.28</v>
      </c>
      <c r="AM162" s="128">
        <v>2.88</v>
      </c>
      <c r="AN162" s="557">
        <v>69.76</v>
      </c>
      <c r="AO162" s="122"/>
      <c r="AP162" s="429">
        <f>(8760/1000)*(Summary!$D$10*$AN162+Summary!$D$9*$AM162+Summary!$D$8*$AL162)</f>
        <v>251.86752</v>
      </c>
      <c r="AQ162" s="430">
        <f t="shared" si="8"/>
        <v>236.86752</v>
      </c>
      <c r="AR162" s="431"/>
      <c r="AS162" s="66" t="str">
        <f t="shared" si="6"/>
        <v>Y</v>
      </c>
      <c r="AT162" s="38">
        <f t="shared" si="7"/>
        <v>15</v>
      </c>
      <c r="AU162" s="432" t="s">
        <v>273</v>
      </c>
      <c r="AV162" s="828">
        <v>128</v>
      </c>
      <c r="AW162" s="777">
        <f>Summary!$E$19</f>
        <v>188</v>
      </c>
      <c r="AX162" s="144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  <c r="BI162" s="144"/>
      <c r="BJ162" s="144"/>
      <c r="BK162" s="144"/>
      <c r="BL162" s="144"/>
      <c r="BM162" s="144"/>
      <c r="BN162" s="144"/>
      <c r="BO162" s="144"/>
      <c r="BP162" s="144"/>
      <c r="BQ162" s="144"/>
      <c r="BR162" s="144"/>
      <c r="BS162" s="144"/>
      <c r="BT162" s="144"/>
      <c r="BU162" s="144"/>
      <c r="BV162" s="144"/>
      <c r="BW162" s="144"/>
      <c r="BX162" s="144"/>
      <c r="BY162" s="144"/>
      <c r="BZ162" s="144"/>
      <c r="CA162" s="144"/>
      <c r="CB162" s="144"/>
      <c r="CC162" s="144"/>
      <c r="CD162" s="144"/>
      <c r="CE162" s="144"/>
      <c r="CF162" s="144"/>
      <c r="CG162" s="144"/>
      <c r="CH162" s="144"/>
      <c r="CI162" s="144"/>
      <c r="CJ162" s="144"/>
      <c r="CK162" s="144"/>
      <c r="CL162" s="144"/>
      <c r="CM162" s="144"/>
      <c r="CN162" s="144"/>
      <c r="CO162" s="144"/>
      <c r="CP162" s="144"/>
      <c r="CQ162" s="144"/>
      <c r="CR162" s="144"/>
      <c r="CS162" s="144"/>
      <c r="CT162" s="144"/>
      <c r="CU162" s="144"/>
      <c r="CV162" s="144"/>
      <c r="CW162" s="144"/>
      <c r="CX162" s="144"/>
      <c r="CY162" s="144"/>
      <c r="CZ162" s="144"/>
      <c r="DA162" s="144"/>
      <c r="DB162" s="144"/>
      <c r="DC162" s="144"/>
      <c r="DD162" s="144"/>
      <c r="DE162" s="144"/>
      <c r="DF162" s="144"/>
      <c r="DG162" s="144"/>
      <c r="DH162" s="144"/>
      <c r="DI162" s="144"/>
      <c r="DJ162" s="144"/>
      <c r="DK162" s="144"/>
      <c r="DL162" s="144"/>
      <c r="DM162" s="144"/>
      <c r="DN162" s="144"/>
      <c r="DO162" s="144"/>
      <c r="DP162" s="144"/>
      <c r="DQ162" s="144"/>
      <c r="DR162" s="144"/>
      <c r="DS162" s="144"/>
      <c r="DT162" s="144"/>
      <c r="DU162" s="144"/>
      <c r="DV162" s="144"/>
      <c r="DW162" s="144"/>
      <c r="DX162" s="144"/>
      <c r="DY162" s="144"/>
      <c r="DZ162" s="144"/>
      <c r="EA162" s="144"/>
      <c r="EB162" s="144"/>
      <c r="EC162" s="144"/>
      <c r="ED162" s="144"/>
      <c r="EE162" s="144"/>
      <c r="EF162" s="144"/>
      <c r="EG162" s="144"/>
      <c r="EH162" s="144"/>
      <c r="EI162" s="144"/>
      <c r="EJ162" s="144"/>
      <c r="EK162" s="144"/>
      <c r="EL162" s="144"/>
      <c r="EM162" s="144"/>
      <c r="EN162" s="144"/>
      <c r="EO162" s="144"/>
      <c r="EP162" s="144"/>
      <c r="EQ162" s="144"/>
      <c r="ER162" s="144"/>
      <c r="ES162" s="144"/>
      <c r="ET162" s="144"/>
      <c r="EU162" s="144"/>
      <c r="EV162" s="144"/>
      <c r="EW162" s="144"/>
      <c r="EX162" s="144"/>
      <c r="EY162" s="144"/>
      <c r="EZ162" s="144"/>
      <c r="FA162" s="144"/>
      <c r="FB162" s="144"/>
      <c r="FC162" s="144"/>
      <c r="FD162" s="144"/>
      <c r="FE162" s="144"/>
      <c r="FF162" s="144"/>
      <c r="FG162" s="144"/>
      <c r="FH162" s="144"/>
      <c r="FI162" s="144"/>
      <c r="FJ162" s="144"/>
      <c r="FK162" s="144"/>
      <c r="FL162" s="144"/>
      <c r="FM162" s="144"/>
      <c r="FN162" s="144"/>
      <c r="FO162" s="144"/>
      <c r="FP162" s="144"/>
      <c r="FQ162" s="144"/>
      <c r="FR162" s="144"/>
      <c r="FS162" s="144"/>
      <c r="FT162" s="144"/>
      <c r="FU162" s="144"/>
      <c r="FV162" s="144"/>
      <c r="FW162" s="144"/>
      <c r="FX162" s="144"/>
      <c r="FY162" s="144"/>
      <c r="FZ162" s="144"/>
      <c r="GA162" s="144"/>
      <c r="GB162" s="144"/>
      <c r="GC162" s="144"/>
      <c r="GD162" s="144"/>
      <c r="GE162" s="144"/>
      <c r="GF162" s="144"/>
      <c r="GG162" s="144"/>
      <c r="GH162" s="144"/>
      <c r="GI162" s="144"/>
      <c r="GJ162" s="144"/>
      <c r="GK162" s="144"/>
      <c r="GL162" s="144"/>
      <c r="GM162" s="144"/>
      <c r="GN162" s="144"/>
      <c r="GO162" s="144"/>
      <c r="GP162" s="144"/>
      <c r="GQ162" s="144"/>
      <c r="GR162" s="144"/>
      <c r="GS162" s="144"/>
      <c r="GT162" s="144"/>
      <c r="GU162" s="144"/>
      <c r="GV162" s="144"/>
      <c r="GW162" s="144"/>
      <c r="GX162" s="144"/>
      <c r="GY162" s="144"/>
      <c r="GZ162" s="144"/>
      <c r="HA162" s="144"/>
      <c r="HB162" s="144"/>
      <c r="HC162" s="144"/>
      <c r="HD162" s="144"/>
      <c r="HE162" s="144"/>
      <c r="HF162" s="144"/>
      <c r="HG162" s="144"/>
      <c r="HH162" s="144"/>
      <c r="HI162" s="144"/>
      <c r="HJ162" s="144"/>
      <c r="HK162" s="144"/>
      <c r="HL162" s="144"/>
      <c r="HM162" s="144"/>
      <c r="HN162" s="144"/>
      <c r="HO162" s="144"/>
      <c r="HP162" s="144"/>
      <c r="HQ162" s="144"/>
      <c r="HR162" s="144"/>
      <c r="HS162" s="144"/>
      <c r="HT162" s="144"/>
      <c r="HU162" s="144"/>
      <c r="HV162" s="144"/>
      <c r="HW162" s="144"/>
      <c r="HX162" s="144"/>
      <c r="HY162" s="144"/>
      <c r="HZ162" s="144"/>
      <c r="IA162" s="144"/>
      <c r="IB162" s="144"/>
      <c r="IC162" s="144"/>
      <c r="ID162" s="144"/>
      <c r="IE162" s="144"/>
      <c r="IF162" s="144"/>
      <c r="IG162" s="144"/>
      <c r="IH162" s="144"/>
      <c r="II162" s="144"/>
    </row>
    <row r="163" spans="1:49" s="118" customFormat="1" ht="25.5">
      <c r="A163" s="542">
        <v>157</v>
      </c>
      <c r="B163" s="405">
        <v>464</v>
      </c>
      <c r="C163" s="570" t="s">
        <v>702</v>
      </c>
      <c r="D163" s="577">
        <v>39290</v>
      </c>
      <c r="E163" s="182" t="s">
        <v>621</v>
      </c>
      <c r="F163" s="182" t="s">
        <v>432</v>
      </c>
      <c r="G163" s="191" t="s">
        <v>576</v>
      </c>
      <c r="H163" s="593">
        <v>1</v>
      </c>
      <c r="I163" s="570" t="s">
        <v>584</v>
      </c>
      <c r="J163" s="599">
        <v>2</v>
      </c>
      <c r="K163" s="606">
        <v>2.6</v>
      </c>
      <c r="L163" s="182" t="s">
        <v>579</v>
      </c>
      <c r="M163" s="182">
        <v>1024</v>
      </c>
      <c r="N163" s="43">
        <v>1</v>
      </c>
      <c r="O163" s="599">
        <v>1</v>
      </c>
      <c r="P163" s="191" t="s">
        <v>585</v>
      </c>
      <c r="Q163" s="612">
        <v>0</v>
      </c>
      <c r="R163" s="612"/>
      <c r="S163" s="612"/>
      <c r="T163" s="615" t="s">
        <v>441</v>
      </c>
      <c r="U163" s="619">
        <v>1</v>
      </c>
      <c r="V163" s="599"/>
      <c r="W163" s="182" t="s">
        <v>586</v>
      </c>
      <c r="X163" s="191" t="s">
        <v>540</v>
      </c>
      <c r="Y163" s="612"/>
      <c r="Z163" s="615" t="s">
        <v>396</v>
      </c>
      <c r="AA163" s="628">
        <v>280</v>
      </c>
      <c r="AB163" s="634">
        <v>80</v>
      </c>
      <c r="AC163" s="636" t="s">
        <v>441</v>
      </c>
      <c r="AD163" s="199" t="s">
        <v>441</v>
      </c>
      <c r="AE163" s="34" t="s">
        <v>441</v>
      </c>
      <c r="AF163" s="14" t="s">
        <v>438</v>
      </c>
      <c r="AG163" s="14" t="s">
        <v>441</v>
      </c>
      <c r="AH163" s="14" t="s">
        <v>441</v>
      </c>
      <c r="AI163" s="14" t="s">
        <v>541</v>
      </c>
      <c r="AJ163" s="14" t="s">
        <v>541</v>
      </c>
      <c r="AK163" s="199">
        <v>115</v>
      </c>
      <c r="AL163" s="619">
        <v>1.28</v>
      </c>
      <c r="AM163" s="599">
        <v>1.81</v>
      </c>
      <c r="AN163" s="204">
        <v>66.79</v>
      </c>
      <c r="AO163" s="657"/>
      <c r="AP163" s="429">
        <f>(8760/1000)*(Summary!$D$10*$AN163+Summary!$D$9*$AM163+Summary!$D$8*$AL163)</f>
        <v>240.99198000000004</v>
      </c>
      <c r="AQ163" s="430">
        <f t="shared" si="8"/>
        <v>240.99198000000004</v>
      </c>
      <c r="AR163" s="433"/>
      <c r="AS163" s="66" t="str">
        <f t="shared" si="6"/>
        <v>N</v>
      </c>
      <c r="AT163" s="38">
        <f t="shared" si="7"/>
        <v>0</v>
      </c>
      <c r="AU163" s="432" t="s">
        <v>273</v>
      </c>
      <c r="AV163" s="831"/>
      <c r="AW163" s="777">
        <f>Summary!$E$19</f>
        <v>188</v>
      </c>
    </row>
    <row r="164" spans="1:49" s="118" customFormat="1" ht="12.75">
      <c r="A164" s="542">
        <v>158</v>
      </c>
      <c r="B164" s="405">
        <v>236</v>
      </c>
      <c r="C164" s="54" t="s">
        <v>705</v>
      </c>
      <c r="D164" s="168">
        <v>39499</v>
      </c>
      <c r="E164" s="104" t="s">
        <v>621</v>
      </c>
      <c r="F164" s="104" t="s">
        <v>432</v>
      </c>
      <c r="G164" s="56" t="s">
        <v>667</v>
      </c>
      <c r="H164" s="108">
        <v>1</v>
      </c>
      <c r="I164" s="107" t="s">
        <v>86</v>
      </c>
      <c r="J164" s="60">
        <v>2</v>
      </c>
      <c r="K164" s="472">
        <v>2.66</v>
      </c>
      <c r="L164" s="60" t="s">
        <v>75</v>
      </c>
      <c r="M164" s="60">
        <v>1024</v>
      </c>
      <c r="N164" s="43">
        <v>1</v>
      </c>
      <c r="O164" s="60">
        <v>1</v>
      </c>
      <c r="P164" s="56" t="s">
        <v>672</v>
      </c>
      <c r="Q164" s="56" t="s">
        <v>67</v>
      </c>
      <c r="R164" s="226" t="s">
        <v>68</v>
      </c>
      <c r="S164" s="56" t="s">
        <v>438</v>
      </c>
      <c r="T164" s="108" t="s">
        <v>438</v>
      </c>
      <c r="U164" s="107">
        <v>1</v>
      </c>
      <c r="V164" s="60" t="s">
        <v>87</v>
      </c>
      <c r="W164" s="60">
        <v>256</v>
      </c>
      <c r="X164" s="56" t="s">
        <v>663</v>
      </c>
      <c r="Y164" s="56" t="s">
        <v>77</v>
      </c>
      <c r="Z164" s="108" t="s">
        <v>396</v>
      </c>
      <c r="AA164" s="490">
        <v>230</v>
      </c>
      <c r="AB164" s="520">
        <v>0.76</v>
      </c>
      <c r="AC164" s="521" t="s">
        <v>441</v>
      </c>
      <c r="AD164" s="108" t="s">
        <v>441</v>
      </c>
      <c r="AE164" s="107" t="s">
        <v>438</v>
      </c>
      <c r="AF164" s="60" t="s">
        <v>438</v>
      </c>
      <c r="AG164" s="60" t="s">
        <v>438</v>
      </c>
      <c r="AH164" s="60" t="s">
        <v>438</v>
      </c>
      <c r="AI164" s="106" t="s">
        <v>68</v>
      </c>
      <c r="AJ164" s="60">
        <v>1000</v>
      </c>
      <c r="AK164" s="108">
        <v>100</v>
      </c>
      <c r="AL164" s="107">
        <v>1.23</v>
      </c>
      <c r="AM164" s="60">
        <v>3.37</v>
      </c>
      <c r="AN164" s="205">
        <v>66.8</v>
      </c>
      <c r="AO164" s="105"/>
      <c r="AP164" s="429">
        <f>(8760/1000)*(Summary!$D$10*$AN164+Summary!$D$9*$AM164+Summary!$D$8*$AL164)</f>
        <v>241.4694</v>
      </c>
      <c r="AQ164" s="430">
        <f t="shared" si="8"/>
        <v>241.4694</v>
      </c>
      <c r="AR164" s="431"/>
      <c r="AS164" s="66" t="str">
        <f t="shared" si="6"/>
        <v>N</v>
      </c>
      <c r="AT164" s="38">
        <f t="shared" si="7"/>
        <v>0</v>
      </c>
      <c r="AU164" s="432" t="s">
        <v>273</v>
      </c>
      <c r="AV164" s="834">
        <v>64</v>
      </c>
      <c r="AW164" s="777">
        <f>Summary!$E$19</f>
        <v>188</v>
      </c>
    </row>
    <row r="165" spans="1:243" s="123" customFormat="1" ht="12.75">
      <c r="A165" s="542">
        <v>159</v>
      </c>
      <c r="B165" s="405">
        <v>367</v>
      </c>
      <c r="C165" s="298" t="s">
        <v>709</v>
      </c>
      <c r="D165" s="125">
        <v>39688</v>
      </c>
      <c r="E165" s="126" t="s">
        <v>621</v>
      </c>
      <c r="F165" s="119"/>
      <c r="G165" s="124"/>
      <c r="H165" s="259">
        <v>1</v>
      </c>
      <c r="I165" s="300" t="s">
        <v>130</v>
      </c>
      <c r="J165" s="127">
        <v>2</v>
      </c>
      <c r="K165" s="475">
        <v>3.16</v>
      </c>
      <c r="L165" s="127" t="s">
        <v>128</v>
      </c>
      <c r="M165" s="127">
        <v>4096</v>
      </c>
      <c r="N165" s="43">
        <v>4</v>
      </c>
      <c r="O165" s="110">
        <v>1</v>
      </c>
      <c r="P165" s="124">
        <v>160</v>
      </c>
      <c r="Q165" s="115" t="s">
        <v>673</v>
      </c>
      <c r="R165" s="124"/>
      <c r="S165" s="124"/>
      <c r="T165" s="299" t="s">
        <v>438</v>
      </c>
      <c r="U165" s="305">
        <v>1</v>
      </c>
      <c r="V165" s="110" t="s">
        <v>129</v>
      </c>
      <c r="W165" s="119">
        <v>256</v>
      </c>
      <c r="X165" s="115" t="s">
        <v>117</v>
      </c>
      <c r="Y165" s="124">
        <v>128</v>
      </c>
      <c r="Z165" s="259" t="s">
        <v>398</v>
      </c>
      <c r="AA165" s="522" t="s">
        <v>35</v>
      </c>
      <c r="AB165" s="523" t="s">
        <v>118</v>
      </c>
      <c r="AC165" s="524"/>
      <c r="AD165" s="259" t="s">
        <v>438</v>
      </c>
      <c r="AE165" s="116" t="s">
        <v>441</v>
      </c>
      <c r="AF165" s="110" t="s">
        <v>441</v>
      </c>
      <c r="AG165" s="110" t="s">
        <v>438</v>
      </c>
      <c r="AH165" s="110" t="s">
        <v>441</v>
      </c>
      <c r="AI165" s="110" t="s">
        <v>484</v>
      </c>
      <c r="AJ165" s="110" t="s">
        <v>484</v>
      </c>
      <c r="AK165" s="259">
        <v>115</v>
      </c>
      <c r="AL165" s="130">
        <v>1.32</v>
      </c>
      <c r="AM165" s="128">
        <v>2.29</v>
      </c>
      <c r="AN165" s="557">
        <v>72.3</v>
      </c>
      <c r="AO165" s="122"/>
      <c r="AP165" s="429">
        <f>(8760/1000)*(Summary!$D$10*$AN165+Summary!$D$9*$AM165+Summary!$D$8*$AL165)</f>
        <v>260.70198</v>
      </c>
      <c r="AQ165" s="430">
        <f t="shared" si="8"/>
        <v>245.70198</v>
      </c>
      <c r="AR165" s="431"/>
      <c r="AS165" s="66" t="str">
        <f t="shared" si="6"/>
        <v>Y</v>
      </c>
      <c r="AT165" s="38">
        <f t="shared" si="7"/>
        <v>15</v>
      </c>
      <c r="AU165" s="432" t="s">
        <v>273</v>
      </c>
      <c r="AV165" s="828">
        <v>128</v>
      </c>
      <c r="AW165" s="777">
        <f>Summary!$E$19</f>
        <v>188</v>
      </c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</row>
    <row r="166" spans="1:243" s="101" customFormat="1" ht="14.25">
      <c r="A166" s="542">
        <v>160</v>
      </c>
      <c r="B166" s="405">
        <v>358</v>
      </c>
      <c r="C166" s="298" t="s">
        <v>709</v>
      </c>
      <c r="D166" s="125">
        <v>39687</v>
      </c>
      <c r="E166" s="126" t="s">
        <v>621</v>
      </c>
      <c r="F166" s="119"/>
      <c r="G166" s="124"/>
      <c r="H166" s="259">
        <v>1</v>
      </c>
      <c r="I166" s="300" t="s">
        <v>130</v>
      </c>
      <c r="J166" s="127">
        <v>2</v>
      </c>
      <c r="K166" s="475">
        <v>3.16</v>
      </c>
      <c r="L166" s="127" t="s">
        <v>128</v>
      </c>
      <c r="M166" s="114">
        <v>2048</v>
      </c>
      <c r="N166" s="43">
        <v>2</v>
      </c>
      <c r="O166" s="110">
        <v>1</v>
      </c>
      <c r="P166" s="124">
        <v>160</v>
      </c>
      <c r="Q166" s="115" t="s">
        <v>673</v>
      </c>
      <c r="R166" s="124"/>
      <c r="S166" s="124"/>
      <c r="T166" s="299" t="s">
        <v>438</v>
      </c>
      <c r="U166" s="305">
        <v>1</v>
      </c>
      <c r="V166" s="110" t="s">
        <v>129</v>
      </c>
      <c r="W166" s="119">
        <v>256</v>
      </c>
      <c r="X166" s="115" t="s">
        <v>117</v>
      </c>
      <c r="Y166" s="124">
        <v>128</v>
      </c>
      <c r="Z166" s="259" t="s">
        <v>398</v>
      </c>
      <c r="AA166" s="522" t="s">
        <v>35</v>
      </c>
      <c r="AB166" s="523" t="s">
        <v>118</v>
      </c>
      <c r="AC166" s="524"/>
      <c r="AD166" s="259" t="s">
        <v>438</v>
      </c>
      <c r="AE166" s="116" t="s">
        <v>441</v>
      </c>
      <c r="AF166" s="110" t="s">
        <v>441</v>
      </c>
      <c r="AG166" s="110" t="s">
        <v>438</v>
      </c>
      <c r="AH166" s="110" t="s">
        <v>441</v>
      </c>
      <c r="AI166" s="110" t="s">
        <v>484</v>
      </c>
      <c r="AJ166" s="110" t="s">
        <v>484</v>
      </c>
      <c r="AK166" s="259">
        <v>115</v>
      </c>
      <c r="AL166" s="130">
        <v>1.28</v>
      </c>
      <c r="AM166" s="128">
        <v>2.28</v>
      </c>
      <c r="AN166" s="557">
        <v>68.7</v>
      </c>
      <c r="AO166" s="122"/>
      <c r="AP166" s="429">
        <f>(8760/1000)*(Summary!$D$10*$AN166+Summary!$D$9*$AM166+Summary!$D$8*$AL166)</f>
        <v>247.89048000000005</v>
      </c>
      <c r="AQ166" s="430">
        <f t="shared" si="8"/>
        <v>247.89048000000005</v>
      </c>
      <c r="AR166" s="443"/>
      <c r="AS166" s="66" t="str">
        <f t="shared" si="6"/>
        <v>N</v>
      </c>
      <c r="AT166" s="38">
        <f t="shared" si="7"/>
        <v>0</v>
      </c>
      <c r="AU166" s="432" t="s">
        <v>273</v>
      </c>
      <c r="AV166" s="828">
        <v>128</v>
      </c>
      <c r="AW166" s="777">
        <f>Summary!$E$19</f>
        <v>188</v>
      </c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4"/>
      <c r="BN166" s="144"/>
      <c r="BO166" s="144"/>
      <c r="BP166" s="144"/>
      <c r="BQ166" s="144"/>
      <c r="BR166" s="144"/>
      <c r="BS166" s="144"/>
      <c r="BT166" s="144"/>
      <c r="BU166" s="144"/>
      <c r="BV166" s="144"/>
      <c r="BW166" s="144"/>
      <c r="BX166" s="144"/>
      <c r="BY166" s="144"/>
      <c r="BZ166" s="144"/>
      <c r="CA166" s="144"/>
      <c r="CB166" s="144"/>
      <c r="CC166" s="144"/>
      <c r="CD166" s="144"/>
      <c r="CE166" s="144"/>
      <c r="CF166" s="144"/>
      <c r="CG166" s="144"/>
      <c r="CH166" s="144"/>
      <c r="CI166" s="144"/>
      <c r="CJ166" s="144"/>
      <c r="CK166" s="144"/>
      <c r="CL166" s="144"/>
      <c r="CM166" s="144"/>
      <c r="CN166" s="144"/>
      <c r="CO166" s="144"/>
      <c r="CP166" s="144"/>
      <c r="CQ166" s="144"/>
      <c r="CR166" s="144"/>
      <c r="CS166" s="144"/>
      <c r="CT166" s="144"/>
      <c r="CU166" s="144"/>
      <c r="CV166" s="144"/>
      <c r="CW166" s="144"/>
      <c r="CX166" s="144"/>
      <c r="CY166" s="144"/>
      <c r="CZ166" s="144"/>
      <c r="DA166" s="144"/>
      <c r="DB166" s="144"/>
      <c r="DC166" s="144"/>
      <c r="DD166" s="144"/>
      <c r="DE166" s="144"/>
      <c r="DF166" s="144"/>
      <c r="DG166" s="144"/>
      <c r="DH166" s="144"/>
      <c r="DI166" s="144"/>
      <c r="DJ166" s="144"/>
      <c r="DK166" s="144"/>
      <c r="DL166" s="144"/>
      <c r="DM166" s="144"/>
      <c r="DN166" s="144"/>
      <c r="DO166" s="144"/>
      <c r="DP166" s="144"/>
      <c r="DQ166" s="144"/>
      <c r="DR166" s="144"/>
      <c r="DS166" s="144"/>
      <c r="DT166" s="144"/>
      <c r="DU166" s="144"/>
      <c r="DV166" s="144"/>
      <c r="DW166" s="144"/>
      <c r="DX166" s="144"/>
      <c r="DY166" s="144"/>
      <c r="DZ166" s="144"/>
      <c r="EA166" s="144"/>
      <c r="EB166" s="144"/>
      <c r="EC166" s="144"/>
      <c r="ED166" s="144"/>
      <c r="EE166" s="144"/>
      <c r="EF166" s="144"/>
      <c r="EG166" s="144"/>
      <c r="EH166" s="144"/>
      <c r="EI166" s="144"/>
      <c r="EJ166" s="144"/>
      <c r="EK166" s="144"/>
      <c r="EL166" s="144"/>
      <c r="EM166" s="144"/>
      <c r="EN166" s="144"/>
      <c r="EO166" s="144"/>
      <c r="EP166" s="144"/>
      <c r="EQ166" s="144"/>
      <c r="ER166" s="144"/>
      <c r="ES166" s="144"/>
      <c r="ET166" s="144"/>
      <c r="EU166" s="144"/>
      <c r="EV166" s="144"/>
      <c r="EW166" s="144"/>
      <c r="EX166" s="144"/>
      <c r="EY166" s="144"/>
      <c r="EZ166" s="144"/>
      <c r="FA166" s="144"/>
      <c r="FB166" s="144"/>
      <c r="FC166" s="144"/>
      <c r="FD166" s="144"/>
      <c r="FE166" s="144"/>
      <c r="FF166" s="144"/>
      <c r="FG166" s="144"/>
      <c r="FH166" s="144"/>
      <c r="FI166" s="144"/>
      <c r="FJ166" s="144"/>
      <c r="FK166" s="144"/>
      <c r="FL166" s="144"/>
      <c r="FM166" s="144"/>
      <c r="FN166" s="144"/>
      <c r="FO166" s="144"/>
      <c r="FP166" s="144"/>
      <c r="FQ166" s="144"/>
      <c r="FR166" s="144"/>
      <c r="FS166" s="144"/>
      <c r="FT166" s="144"/>
      <c r="FU166" s="144"/>
      <c r="FV166" s="144"/>
      <c r="FW166" s="144"/>
      <c r="FX166" s="144"/>
      <c r="FY166" s="144"/>
      <c r="FZ166" s="144"/>
      <c r="GA166" s="144"/>
      <c r="GB166" s="144"/>
      <c r="GC166" s="144"/>
      <c r="GD166" s="144"/>
      <c r="GE166" s="144"/>
      <c r="GF166" s="144"/>
      <c r="GG166" s="144"/>
      <c r="GH166" s="144"/>
      <c r="GI166" s="144"/>
      <c r="GJ166" s="144"/>
      <c r="GK166" s="144"/>
      <c r="GL166" s="144"/>
      <c r="GM166" s="144"/>
      <c r="GN166" s="144"/>
      <c r="GO166" s="144"/>
      <c r="GP166" s="144"/>
      <c r="GQ166" s="144"/>
      <c r="GR166" s="144"/>
      <c r="GS166" s="144"/>
      <c r="GT166" s="144"/>
      <c r="GU166" s="144"/>
      <c r="GV166" s="144"/>
      <c r="GW166" s="144"/>
      <c r="GX166" s="144"/>
      <c r="GY166" s="144"/>
      <c r="GZ166" s="144"/>
      <c r="HA166" s="144"/>
      <c r="HB166" s="144"/>
      <c r="HC166" s="144"/>
      <c r="HD166" s="144"/>
      <c r="HE166" s="144"/>
      <c r="HF166" s="144"/>
      <c r="HG166" s="144"/>
      <c r="HH166" s="144"/>
      <c r="HI166" s="144"/>
      <c r="HJ166" s="144"/>
      <c r="HK166" s="144"/>
      <c r="HL166" s="144"/>
      <c r="HM166" s="144"/>
      <c r="HN166" s="144"/>
      <c r="HO166" s="144"/>
      <c r="HP166" s="144"/>
      <c r="HQ166" s="144"/>
      <c r="HR166" s="144"/>
      <c r="HS166" s="144"/>
      <c r="HT166" s="144"/>
      <c r="HU166" s="144"/>
      <c r="HV166" s="144"/>
      <c r="HW166" s="144"/>
      <c r="HX166" s="144"/>
      <c r="HY166" s="144"/>
      <c r="HZ166" s="144"/>
      <c r="IA166" s="144"/>
      <c r="IB166" s="144"/>
      <c r="IC166" s="144"/>
      <c r="ID166" s="144"/>
      <c r="IE166" s="144"/>
      <c r="IF166" s="144"/>
      <c r="IG166" s="144"/>
      <c r="IH166" s="144"/>
      <c r="II166" s="144"/>
    </row>
    <row r="167" spans="1:243" s="5" customFormat="1" ht="12.75">
      <c r="A167" s="542">
        <v>161</v>
      </c>
      <c r="B167" s="405">
        <v>379</v>
      </c>
      <c r="C167" s="40" t="s">
        <v>715</v>
      </c>
      <c r="D167" s="170">
        <v>39694</v>
      </c>
      <c r="E167" s="145" t="s">
        <v>621</v>
      </c>
      <c r="F167" s="146"/>
      <c r="G167" s="41"/>
      <c r="H167" s="150">
        <v>1</v>
      </c>
      <c r="I167" s="173" t="s">
        <v>152</v>
      </c>
      <c r="J167" s="147">
        <v>3</v>
      </c>
      <c r="K167" s="476">
        <v>2.4</v>
      </c>
      <c r="L167" s="148" t="s">
        <v>153</v>
      </c>
      <c r="M167" s="147">
        <v>2048</v>
      </c>
      <c r="N167" s="43">
        <v>2</v>
      </c>
      <c r="O167" s="147">
        <v>1</v>
      </c>
      <c r="P167" s="149" t="s">
        <v>150</v>
      </c>
      <c r="Q167" s="149">
        <v>1</v>
      </c>
      <c r="R167" s="149" t="s">
        <v>620</v>
      </c>
      <c r="S167" s="149" t="s">
        <v>397</v>
      </c>
      <c r="T167" s="150" t="s">
        <v>441</v>
      </c>
      <c r="U167" s="173">
        <v>0</v>
      </c>
      <c r="V167" s="147" t="s">
        <v>151</v>
      </c>
      <c r="W167" s="147">
        <v>256</v>
      </c>
      <c r="X167" s="149"/>
      <c r="Y167" s="149" t="s">
        <v>489</v>
      </c>
      <c r="Z167" s="306" t="s">
        <v>396</v>
      </c>
      <c r="AA167" s="525">
        <v>300</v>
      </c>
      <c r="AB167" s="526"/>
      <c r="AC167" s="526"/>
      <c r="AD167" s="150" t="s">
        <v>441</v>
      </c>
      <c r="AE167" s="173" t="s">
        <v>438</v>
      </c>
      <c r="AF167" s="147" t="s">
        <v>438</v>
      </c>
      <c r="AG167" s="147" t="s">
        <v>441</v>
      </c>
      <c r="AH167" s="147" t="s">
        <v>438</v>
      </c>
      <c r="AI167" s="147" t="s">
        <v>475</v>
      </c>
      <c r="AJ167" s="147" t="s">
        <v>475</v>
      </c>
      <c r="AK167" s="150">
        <v>120</v>
      </c>
      <c r="AL167" s="173">
        <v>1.65</v>
      </c>
      <c r="AM167" s="147">
        <v>2.52</v>
      </c>
      <c r="AN167" s="203">
        <v>68.5</v>
      </c>
      <c r="AO167" s="151"/>
      <c r="AP167" s="429">
        <f>(8760/1000)*(Summary!$D$10*$AN167+Summary!$D$9*$AM167+Summary!$D$8*$AL167)</f>
        <v>249.07746</v>
      </c>
      <c r="AQ167" s="430">
        <f t="shared" si="8"/>
        <v>249.07746</v>
      </c>
      <c r="AR167" s="444"/>
      <c r="AS167" s="66" t="str">
        <f t="shared" si="6"/>
        <v>N</v>
      </c>
      <c r="AT167" s="38">
        <f t="shared" si="7"/>
        <v>0</v>
      </c>
      <c r="AU167" s="432" t="s">
        <v>273</v>
      </c>
      <c r="AV167" s="828"/>
      <c r="AW167" s="777">
        <f>Summary!$E$19</f>
        <v>188</v>
      </c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</row>
    <row r="168" spans="1:243" s="144" customFormat="1" ht="103.5">
      <c r="A168" s="542">
        <v>162</v>
      </c>
      <c r="B168" s="405">
        <v>167</v>
      </c>
      <c r="C168" s="165" t="s">
        <v>708</v>
      </c>
      <c r="D168" s="59">
        <v>39693</v>
      </c>
      <c r="E168" s="37" t="s">
        <v>621</v>
      </c>
      <c r="F168" s="37" t="s">
        <v>632</v>
      </c>
      <c r="G168" s="49" t="s">
        <v>792</v>
      </c>
      <c r="H168" s="57">
        <v>1</v>
      </c>
      <c r="I168" s="50" t="s">
        <v>797</v>
      </c>
      <c r="J168" s="39">
        <v>1</v>
      </c>
      <c r="K168" s="465">
        <v>3</v>
      </c>
      <c r="L168" s="39" t="s">
        <v>807</v>
      </c>
      <c r="M168" s="39">
        <v>16384</v>
      </c>
      <c r="N168" s="43">
        <v>16</v>
      </c>
      <c r="O168" s="39">
        <v>2</v>
      </c>
      <c r="P168" s="75" t="s">
        <v>799</v>
      </c>
      <c r="Q168" s="66" t="s">
        <v>793</v>
      </c>
      <c r="R168" s="75"/>
      <c r="S168" s="75" t="s">
        <v>782</v>
      </c>
      <c r="T168" s="57" t="s">
        <v>438</v>
      </c>
      <c r="U168" s="50">
        <v>1</v>
      </c>
      <c r="V168" s="39" t="s">
        <v>803</v>
      </c>
      <c r="W168" s="39" t="s">
        <v>636</v>
      </c>
      <c r="X168" s="314" t="s">
        <v>599</v>
      </c>
      <c r="Y168" s="314">
        <v>32</v>
      </c>
      <c r="Z168" s="57" t="s">
        <v>396</v>
      </c>
      <c r="AA168" s="487" t="s">
        <v>794</v>
      </c>
      <c r="AB168" s="496">
        <v>0.85</v>
      </c>
      <c r="AC168" s="489" t="s">
        <v>395</v>
      </c>
      <c r="AD168" s="57" t="s">
        <v>441</v>
      </c>
      <c r="AE168" s="50" t="s">
        <v>441</v>
      </c>
      <c r="AF168" s="39" t="s">
        <v>441</v>
      </c>
      <c r="AG168" s="37" t="s">
        <v>438</v>
      </c>
      <c r="AH168" s="39" t="s">
        <v>441</v>
      </c>
      <c r="AI168" s="39" t="s">
        <v>786</v>
      </c>
      <c r="AJ168" s="39" t="s">
        <v>787</v>
      </c>
      <c r="AK168" s="57">
        <v>115</v>
      </c>
      <c r="AL168" s="50">
        <v>1.52</v>
      </c>
      <c r="AM168" s="39">
        <v>2.96</v>
      </c>
      <c r="AN168" s="203">
        <v>72.91</v>
      </c>
      <c r="AO168" s="179"/>
      <c r="AP168" s="429">
        <f>(8760/1000)*(Summary!$D$10*$AN168+Summary!$D$9*$AM168+Summary!$D$8*$AL168)</f>
        <v>264.09648</v>
      </c>
      <c r="AQ168" s="430">
        <f t="shared" si="8"/>
        <v>249.09647999999999</v>
      </c>
      <c r="AR168" s="443"/>
      <c r="AS168" s="66" t="str">
        <f t="shared" si="6"/>
        <v>Y</v>
      </c>
      <c r="AT168" s="38">
        <f t="shared" si="7"/>
        <v>15</v>
      </c>
      <c r="AU168" s="432" t="s">
        <v>273</v>
      </c>
      <c r="AV168" s="825">
        <v>128</v>
      </c>
      <c r="AW168" s="777">
        <f>Summary!$E$19</f>
        <v>188</v>
      </c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100"/>
      <c r="BS168" s="100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/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100"/>
      <c r="CS168" s="100"/>
      <c r="CT168" s="100"/>
      <c r="CU168" s="100"/>
      <c r="CV168" s="100"/>
      <c r="CW168" s="100"/>
      <c r="CX168" s="100"/>
      <c r="CY168" s="100"/>
      <c r="CZ168" s="100"/>
      <c r="DA168" s="100"/>
      <c r="DB168" s="100"/>
      <c r="DC168" s="100"/>
      <c r="DD168" s="100"/>
      <c r="DE168" s="100"/>
      <c r="DF168" s="100"/>
      <c r="DG168" s="100"/>
      <c r="DH168" s="100"/>
      <c r="DI168" s="100"/>
      <c r="DJ168" s="100"/>
      <c r="DK168" s="100"/>
      <c r="DL168" s="100"/>
      <c r="DM168" s="100"/>
      <c r="DN168" s="100"/>
      <c r="DO168" s="100"/>
      <c r="DP168" s="100"/>
      <c r="DQ168" s="100"/>
      <c r="DR168" s="100"/>
      <c r="DS168" s="100"/>
      <c r="DT168" s="100"/>
      <c r="DU168" s="100"/>
      <c r="DV168" s="100"/>
      <c r="DW168" s="100"/>
      <c r="DX168" s="100"/>
      <c r="DY168" s="100"/>
      <c r="DZ168" s="100"/>
      <c r="EA168" s="100"/>
      <c r="EB168" s="100"/>
      <c r="EC168" s="100"/>
      <c r="ED168" s="100"/>
      <c r="EE168" s="100"/>
      <c r="EF168" s="100"/>
      <c r="EG168" s="100"/>
      <c r="EH168" s="100"/>
      <c r="EI168" s="100"/>
      <c r="EJ168" s="100"/>
      <c r="EK168" s="100"/>
      <c r="EL168" s="100"/>
      <c r="EM168" s="100"/>
      <c r="EN168" s="100"/>
      <c r="EO168" s="100"/>
      <c r="EP168" s="100"/>
      <c r="EQ168" s="100"/>
      <c r="ER168" s="100"/>
      <c r="ES168" s="100"/>
      <c r="ET168" s="100"/>
      <c r="EU168" s="100"/>
      <c r="EV168" s="100"/>
      <c r="EW168" s="100"/>
      <c r="EX168" s="100"/>
      <c r="EY168" s="100"/>
      <c r="EZ168" s="100"/>
      <c r="FA168" s="100"/>
      <c r="FB168" s="100"/>
      <c r="FC168" s="100"/>
      <c r="FD168" s="100"/>
      <c r="FE168" s="100"/>
      <c r="FF168" s="100"/>
      <c r="FG168" s="100"/>
      <c r="FH168" s="100"/>
      <c r="FI168" s="100"/>
      <c r="FJ168" s="100"/>
      <c r="FK168" s="100"/>
      <c r="FL168" s="100"/>
      <c r="FM168" s="100"/>
      <c r="FN168" s="100"/>
      <c r="FO168" s="100"/>
      <c r="FP168" s="100"/>
      <c r="FQ168" s="100"/>
      <c r="FR168" s="100"/>
      <c r="FS168" s="100"/>
      <c r="FT168" s="100"/>
      <c r="FU168" s="100"/>
      <c r="FV168" s="100"/>
      <c r="FW168" s="100"/>
      <c r="FX168" s="100"/>
      <c r="FY168" s="100"/>
      <c r="FZ168" s="100"/>
      <c r="GA168" s="100"/>
      <c r="GB168" s="100"/>
      <c r="GC168" s="100"/>
      <c r="GD168" s="100"/>
      <c r="GE168" s="100"/>
      <c r="GF168" s="100"/>
      <c r="GG168" s="100"/>
      <c r="GH168" s="100"/>
      <c r="GI168" s="100"/>
      <c r="GJ168" s="100"/>
      <c r="GK168" s="100"/>
      <c r="GL168" s="100"/>
      <c r="GM168" s="100"/>
      <c r="GN168" s="100"/>
      <c r="GO168" s="100"/>
      <c r="GP168" s="100"/>
      <c r="GQ168" s="100"/>
      <c r="GR168" s="100"/>
      <c r="GS168" s="100"/>
      <c r="GT168" s="100"/>
      <c r="GU168" s="100"/>
      <c r="GV168" s="100"/>
      <c r="GW168" s="100"/>
      <c r="GX168" s="100"/>
      <c r="GY168" s="100"/>
      <c r="GZ168" s="100"/>
      <c r="HA168" s="100"/>
      <c r="HB168" s="100"/>
      <c r="HC168" s="100"/>
      <c r="HD168" s="100"/>
      <c r="HE168" s="100"/>
      <c r="HF168" s="100"/>
      <c r="HG168" s="100"/>
      <c r="HH168" s="100"/>
      <c r="HI168" s="100"/>
      <c r="HJ168" s="100"/>
      <c r="HK168" s="100"/>
      <c r="HL168" s="100"/>
      <c r="HM168" s="100"/>
      <c r="HN168" s="100"/>
      <c r="HO168" s="100"/>
      <c r="HP168" s="100"/>
      <c r="HQ168" s="100"/>
      <c r="HR168" s="100"/>
      <c r="HS168" s="100"/>
      <c r="HT168" s="100"/>
      <c r="HU168" s="100"/>
      <c r="HV168" s="100"/>
      <c r="HW168" s="100"/>
      <c r="HX168" s="100"/>
      <c r="HY168" s="100"/>
      <c r="HZ168" s="100"/>
      <c r="IA168" s="100"/>
      <c r="IB168" s="100"/>
      <c r="IC168" s="100"/>
      <c r="ID168" s="100"/>
      <c r="IE168" s="100"/>
      <c r="IF168" s="100"/>
      <c r="IG168" s="100"/>
      <c r="IH168" s="100"/>
      <c r="II168" s="100"/>
    </row>
    <row r="169" spans="1:49" ht="39.75">
      <c r="A169" s="542">
        <v>163</v>
      </c>
      <c r="B169" s="405">
        <v>179</v>
      </c>
      <c r="C169" s="165" t="s">
        <v>708</v>
      </c>
      <c r="D169" s="59">
        <v>39689</v>
      </c>
      <c r="E169" s="62" t="s">
        <v>621</v>
      </c>
      <c r="F169" s="104" t="s">
        <v>432</v>
      </c>
      <c r="G169" s="55" t="s">
        <v>792</v>
      </c>
      <c r="H169" s="57">
        <v>1</v>
      </c>
      <c r="I169" s="50" t="s">
        <v>5</v>
      </c>
      <c r="J169" s="39">
        <v>3</v>
      </c>
      <c r="K169" s="465">
        <v>2.3</v>
      </c>
      <c r="L169" s="39" t="s">
        <v>6</v>
      </c>
      <c r="M169" s="39">
        <v>8192</v>
      </c>
      <c r="N169" s="43">
        <v>8</v>
      </c>
      <c r="O169" s="39">
        <v>1</v>
      </c>
      <c r="P169" s="75" t="s">
        <v>689</v>
      </c>
      <c r="Q169" s="66" t="s">
        <v>814</v>
      </c>
      <c r="R169" s="66"/>
      <c r="S169" s="66" t="s">
        <v>397</v>
      </c>
      <c r="T169" s="52" t="s">
        <v>441</v>
      </c>
      <c r="U169" s="40">
        <v>0</v>
      </c>
      <c r="V169" s="37" t="s">
        <v>7</v>
      </c>
      <c r="W169" s="39">
        <v>512</v>
      </c>
      <c r="X169" s="314" t="s">
        <v>599</v>
      </c>
      <c r="Y169" s="314">
        <v>32</v>
      </c>
      <c r="Z169" s="108" t="s">
        <v>396</v>
      </c>
      <c r="AA169" s="487" t="s">
        <v>809</v>
      </c>
      <c r="AB169" s="496">
        <v>0.8</v>
      </c>
      <c r="AC169" s="489" t="s">
        <v>395</v>
      </c>
      <c r="AD169" s="57" t="s">
        <v>441</v>
      </c>
      <c r="AE169" s="50" t="s">
        <v>441</v>
      </c>
      <c r="AF169" s="39" t="s">
        <v>441</v>
      </c>
      <c r="AG169" s="37" t="s">
        <v>438</v>
      </c>
      <c r="AH169" s="37" t="s">
        <v>441</v>
      </c>
      <c r="AI169" s="39" t="s">
        <v>786</v>
      </c>
      <c r="AJ169" s="39" t="s">
        <v>787</v>
      </c>
      <c r="AK169" s="57">
        <v>115</v>
      </c>
      <c r="AL169" s="50">
        <v>1.28</v>
      </c>
      <c r="AM169" s="39">
        <v>2.98</v>
      </c>
      <c r="AN169" s="203">
        <v>73.28</v>
      </c>
      <c r="AO169" s="651"/>
      <c r="AP169" s="429">
        <f>(8760/1000)*(Summary!$D$10*$AN169+Summary!$D$9*$AM169+Summary!$D$8*$AL169)</f>
        <v>264.2454</v>
      </c>
      <c r="AQ169" s="430">
        <f t="shared" si="8"/>
        <v>249.24540000000002</v>
      </c>
      <c r="AR169" s="434"/>
      <c r="AS169" s="66" t="str">
        <f t="shared" si="6"/>
        <v>Y</v>
      </c>
      <c r="AT169" s="38">
        <f t="shared" si="7"/>
        <v>15</v>
      </c>
      <c r="AU169" s="432" t="s">
        <v>273</v>
      </c>
      <c r="AV169" s="828"/>
      <c r="AW169" s="777">
        <f>Summary!$E$19</f>
        <v>188</v>
      </c>
    </row>
    <row r="170" spans="1:243" s="144" customFormat="1" ht="12.75">
      <c r="A170" s="542">
        <v>164</v>
      </c>
      <c r="B170" s="405">
        <v>353</v>
      </c>
      <c r="C170" s="298" t="s">
        <v>697</v>
      </c>
      <c r="D170" s="125">
        <v>39687</v>
      </c>
      <c r="E170" s="126" t="s">
        <v>621</v>
      </c>
      <c r="F170" s="119"/>
      <c r="G170" s="124"/>
      <c r="H170" s="259">
        <v>1</v>
      </c>
      <c r="I170" s="300" t="s">
        <v>121</v>
      </c>
      <c r="J170" s="127">
        <v>2</v>
      </c>
      <c r="K170" s="474">
        <v>3</v>
      </c>
      <c r="L170" s="127" t="s">
        <v>115</v>
      </c>
      <c r="M170" s="114">
        <v>2048</v>
      </c>
      <c r="N170" s="43">
        <v>2</v>
      </c>
      <c r="O170" s="110">
        <v>1</v>
      </c>
      <c r="P170" s="124">
        <v>320</v>
      </c>
      <c r="Q170" s="115" t="s">
        <v>673</v>
      </c>
      <c r="R170" s="124"/>
      <c r="S170" s="124"/>
      <c r="T170" s="299" t="s">
        <v>438</v>
      </c>
      <c r="U170" s="305">
        <v>1</v>
      </c>
      <c r="V170" s="110" t="s">
        <v>129</v>
      </c>
      <c r="W170" s="119">
        <v>256</v>
      </c>
      <c r="X170" s="115" t="s">
        <v>117</v>
      </c>
      <c r="Y170" s="124">
        <v>128</v>
      </c>
      <c r="Z170" s="259" t="s">
        <v>398</v>
      </c>
      <c r="AA170" s="522" t="s">
        <v>35</v>
      </c>
      <c r="AB170" s="523" t="s">
        <v>118</v>
      </c>
      <c r="AC170" s="524"/>
      <c r="AD170" s="259" t="s">
        <v>438</v>
      </c>
      <c r="AE170" s="116" t="s">
        <v>441</v>
      </c>
      <c r="AF170" s="110" t="s">
        <v>441</v>
      </c>
      <c r="AG170" s="110" t="s">
        <v>438</v>
      </c>
      <c r="AH170" s="110" t="s">
        <v>441</v>
      </c>
      <c r="AI170" s="110" t="s">
        <v>484</v>
      </c>
      <c r="AJ170" s="110" t="s">
        <v>484</v>
      </c>
      <c r="AK170" s="259">
        <v>115</v>
      </c>
      <c r="AL170" s="130">
        <v>1.27</v>
      </c>
      <c r="AM170" s="128">
        <v>2.85</v>
      </c>
      <c r="AN170" s="557">
        <v>69.13</v>
      </c>
      <c r="AO170" s="122"/>
      <c r="AP170" s="429">
        <f>(8760/1000)*(Summary!$D$10*$AN170+Summary!$D$9*$AM170+Summary!$D$8*$AL170)</f>
        <v>249.59867999999997</v>
      </c>
      <c r="AQ170" s="430">
        <f t="shared" si="8"/>
        <v>249.59867999999997</v>
      </c>
      <c r="AR170" s="442"/>
      <c r="AS170" s="66" t="str">
        <f t="shared" si="6"/>
        <v>N</v>
      </c>
      <c r="AT170" s="38">
        <f t="shared" si="7"/>
        <v>0</v>
      </c>
      <c r="AU170" s="432" t="s">
        <v>273</v>
      </c>
      <c r="AV170" s="828">
        <v>128</v>
      </c>
      <c r="AW170" s="777">
        <f>Summary!$E$19</f>
        <v>188</v>
      </c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</row>
    <row r="171" spans="1:49" s="4" customFormat="1" ht="39.75">
      <c r="A171" s="542">
        <v>165</v>
      </c>
      <c r="B171" s="405">
        <v>180</v>
      </c>
      <c r="C171" s="165" t="s">
        <v>708</v>
      </c>
      <c r="D171" s="59">
        <v>39689</v>
      </c>
      <c r="E171" s="62" t="s">
        <v>621</v>
      </c>
      <c r="F171" s="104" t="s">
        <v>432</v>
      </c>
      <c r="G171" s="55" t="s">
        <v>792</v>
      </c>
      <c r="H171" s="57">
        <v>1</v>
      </c>
      <c r="I171" s="50" t="s">
        <v>5</v>
      </c>
      <c r="J171" s="39">
        <v>3</v>
      </c>
      <c r="K171" s="465">
        <v>2.3</v>
      </c>
      <c r="L171" s="39" t="s">
        <v>6</v>
      </c>
      <c r="M171" s="39">
        <v>8192</v>
      </c>
      <c r="N171" s="43">
        <v>8</v>
      </c>
      <c r="O171" s="39">
        <v>1</v>
      </c>
      <c r="P171" s="75" t="s">
        <v>689</v>
      </c>
      <c r="Q171" s="66" t="s">
        <v>814</v>
      </c>
      <c r="R171" s="66"/>
      <c r="S171" s="66" t="s">
        <v>397</v>
      </c>
      <c r="T171" s="52" t="s">
        <v>441</v>
      </c>
      <c r="U171" s="40">
        <v>0</v>
      </c>
      <c r="V171" s="37" t="s">
        <v>7</v>
      </c>
      <c r="W171" s="39">
        <v>512</v>
      </c>
      <c r="X171" s="314" t="s">
        <v>599</v>
      </c>
      <c r="Y171" s="75">
        <v>32</v>
      </c>
      <c r="Z171" s="108" t="s">
        <v>396</v>
      </c>
      <c r="AA171" s="487" t="s">
        <v>809</v>
      </c>
      <c r="AB171" s="496">
        <v>0.7</v>
      </c>
      <c r="AC171" s="489" t="s">
        <v>397</v>
      </c>
      <c r="AD171" s="57" t="s">
        <v>441</v>
      </c>
      <c r="AE171" s="50" t="s">
        <v>441</v>
      </c>
      <c r="AF171" s="39" t="s">
        <v>441</v>
      </c>
      <c r="AG171" s="37" t="s">
        <v>438</v>
      </c>
      <c r="AH171" s="37" t="s">
        <v>441</v>
      </c>
      <c r="AI171" s="39" t="s">
        <v>786</v>
      </c>
      <c r="AJ171" s="39" t="s">
        <v>787</v>
      </c>
      <c r="AK171" s="108">
        <v>115</v>
      </c>
      <c r="AL171" s="50">
        <v>1.67</v>
      </c>
      <c r="AM171" s="39">
        <v>3.61</v>
      </c>
      <c r="AN171" s="203">
        <v>76.4</v>
      </c>
      <c r="AO171" s="651"/>
      <c r="AP171" s="429">
        <f>(8760/1000)*(Summary!$D$10*$AN171+Summary!$D$9*$AM171+Summary!$D$8*$AL171)</f>
        <v>277.33284000000003</v>
      </c>
      <c r="AQ171" s="430">
        <f t="shared" si="8"/>
        <v>262.33284000000003</v>
      </c>
      <c r="AR171" s="431"/>
      <c r="AS171" s="66" t="str">
        <f t="shared" si="6"/>
        <v>Y</v>
      </c>
      <c r="AT171" s="38">
        <f t="shared" si="7"/>
        <v>15</v>
      </c>
      <c r="AU171" s="432" t="s">
        <v>273</v>
      </c>
      <c r="AV171" s="826"/>
      <c r="AW171" s="777">
        <f>Summary!$E$19</f>
        <v>188</v>
      </c>
    </row>
    <row r="172" spans="1:49" s="3" customFormat="1" ht="12.75">
      <c r="A172" s="542">
        <v>166</v>
      </c>
      <c r="B172" s="405">
        <v>364</v>
      </c>
      <c r="C172" s="298" t="s">
        <v>709</v>
      </c>
      <c r="D172" s="125">
        <v>39688</v>
      </c>
      <c r="E172" s="126" t="s">
        <v>621</v>
      </c>
      <c r="F172" s="119"/>
      <c r="G172" s="124"/>
      <c r="H172" s="259">
        <v>1</v>
      </c>
      <c r="I172" s="300" t="s">
        <v>123</v>
      </c>
      <c r="J172" s="127">
        <v>2</v>
      </c>
      <c r="K172" s="475">
        <v>2.66</v>
      </c>
      <c r="L172" s="127" t="s">
        <v>115</v>
      </c>
      <c r="M172" s="114">
        <v>2048</v>
      </c>
      <c r="N172" s="43">
        <v>2</v>
      </c>
      <c r="O172" s="110">
        <v>1</v>
      </c>
      <c r="P172" s="124">
        <v>160</v>
      </c>
      <c r="Q172" s="115" t="s">
        <v>673</v>
      </c>
      <c r="R172" s="124"/>
      <c r="S172" s="124"/>
      <c r="T172" s="299" t="s">
        <v>438</v>
      </c>
      <c r="U172" s="305">
        <v>1</v>
      </c>
      <c r="V172" s="110" t="s">
        <v>129</v>
      </c>
      <c r="W172" s="119">
        <v>256</v>
      </c>
      <c r="X172" s="115" t="s">
        <v>117</v>
      </c>
      <c r="Y172" s="124">
        <v>128</v>
      </c>
      <c r="Z172" s="259" t="s">
        <v>398</v>
      </c>
      <c r="AA172" s="522" t="s">
        <v>35</v>
      </c>
      <c r="AB172" s="523" t="s">
        <v>118</v>
      </c>
      <c r="AC172" s="524"/>
      <c r="AD172" s="259" t="s">
        <v>438</v>
      </c>
      <c r="AE172" s="116" t="s">
        <v>441</v>
      </c>
      <c r="AF172" s="110" t="s">
        <v>441</v>
      </c>
      <c r="AG172" s="110" t="s">
        <v>438</v>
      </c>
      <c r="AH172" s="110" t="s">
        <v>441</v>
      </c>
      <c r="AI172" s="110" t="s">
        <v>484</v>
      </c>
      <c r="AJ172" s="110" t="s">
        <v>484</v>
      </c>
      <c r="AK172" s="259">
        <v>115</v>
      </c>
      <c r="AL172" s="555">
        <v>1.69</v>
      </c>
      <c r="AM172" s="117">
        <v>3</v>
      </c>
      <c r="AN172" s="557">
        <v>74.7</v>
      </c>
      <c r="AO172" s="122"/>
      <c r="AP172" s="429">
        <f>(8760/1000)*(Summary!$D$10*$AN172+Summary!$D$9*$AM172+Summary!$D$8*$AL172)</f>
        <v>271.20522</v>
      </c>
      <c r="AQ172" s="430">
        <f t="shared" si="8"/>
        <v>271.20522</v>
      </c>
      <c r="AR172" s="433"/>
      <c r="AS172" s="66" t="str">
        <f t="shared" si="6"/>
        <v>N</v>
      </c>
      <c r="AT172" s="38">
        <f t="shared" si="7"/>
        <v>0</v>
      </c>
      <c r="AU172" s="432" t="s">
        <v>273</v>
      </c>
      <c r="AV172" s="828">
        <v>128</v>
      </c>
      <c r="AW172" s="777">
        <f>Summary!$E$19</f>
        <v>188</v>
      </c>
    </row>
    <row r="173" spans="1:243" s="1" customFormat="1" ht="12.75">
      <c r="A173" s="542">
        <v>167</v>
      </c>
      <c r="B173" s="405">
        <v>279</v>
      </c>
      <c r="C173" s="298" t="s">
        <v>697</v>
      </c>
      <c r="D173" s="59">
        <v>39695</v>
      </c>
      <c r="E173" s="104" t="s">
        <v>621</v>
      </c>
      <c r="F173" s="104" t="s">
        <v>241</v>
      </c>
      <c r="G173" s="49"/>
      <c r="H173" s="57">
        <v>1</v>
      </c>
      <c r="I173" s="107" t="s">
        <v>238</v>
      </c>
      <c r="J173" s="39">
        <v>3</v>
      </c>
      <c r="K173" s="465">
        <v>2.3</v>
      </c>
      <c r="L173" s="60" t="s">
        <v>239</v>
      </c>
      <c r="M173" s="60">
        <v>2048</v>
      </c>
      <c r="N173" s="43">
        <v>2</v>
      </c>
      <c r="O173" s="39">
        <v>1</v>
      </c>
      <c r="P173" s="56" t="s">
        <v>744</v>
      </c>
      <c r="Q173" s="56" t="s">
        <v>233</v>
      </c>
      <c r="R173" s="56" t="s">
        <v>234</v>
      </c>
      <c r="S173" s="75"/>
      <c r="T173" s="108" t="s">
        <v>480</v>
      </c>
      <c r="U173" s="50">
        <v>1</v>
      </c>
      <c r="V173" s="60" t="s">
        <v>242</v>
      </c>
      <c r="W173" s="60" t="s">
        <v>802</v>
      </c>
      <c r="X173" s="56" t="s">
        <v>599</v>
      </c>
      <c r="Y173" s="75">
        <v>32</v>
      </c>
      <c r="Z173" s="108" t="s">
        <v>20</v>
      </c>
      <c r="AA173" s="490" t="s">
        <v>243</v>
      </c>
      <c r="AB173" s="521" t="s">
        <v>236</v>
      </c>
      <c r="AC173" s="521" t="s">
        <v>441</v>
      </c>
      <c r="AD173" s="57"/>
      <c r="AE173" s="107" t="s">
        <v>441</v>
      </c>
      <c r="AF173" s="60" t="s">
        <v>441</v>
      </c>
      <c r="AG173" s="60" t="s">
        <v>438</v>
      </c>
      <c r="AH173" s="60" t="s">
        <v>441</v>
      </c>
      <c r="AI173" s="60">
        <v>1000</v>
      </c>
      <c r="AJ173" s="60">
        <v>1000</v>
      </c>
      <c r="AK173" s="57">
        <v>115</v>
      </c>
      <c r="AL173" s="50">
        <v>2.3</v>
      </c>
      <c r="AM173" s="39">
        <v>4.7</v>
      </c>
      <c r="AN173" s="203">
        <v>74.5</v>
      </c>
      <c r="AO173" s="105" t="s">
        <v>244</v>
      </c>
      <c r="AP173" s="429">
        <f>(8760/1000)*(Summary!$D$10*$AN173+Summary!$D$9*$AM173+Summary!$D$8*$AL173)</f>
        <v>274.188</v>
      </c>
      <c r="AQ173" s="430">
        <f t="shared" si="8"/>
        <v>274.188</v>
      </c>
      <c r="AR173" s="434"/>
      <c r="AS173" s="66" t="str">
        <f t="shared" si="6"/>
        <v>N</v>
      </c>
      <c r="AT173" s="38">
        <f t="shared" si="7"/>
        <v>0</v>
      </c>
      <c r="AU173" s="432" t="s">
        <v>273</v>
      </c>
      <c r="AV173" s="833">
        <v>128</v>
      </c>
      <c r="AW173" s="777">
        <f>Summary!$E$19</f>
        <v>188</v>
      </c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</row>
    <row r="174" spans="1:49" s="144" customFormat="1" ht="51">
      <c r="A174" s="542">
        <v>168</v>
      </c>
      <c r="B174" s="405">
        <v>162</v>
      </c>
      <c r="C174" s="165" t="s">
        <v>708</v>
      </c>
      <c r="D174" s="59">
        <v>39693</v>
      </c>
      <c r="E174" s="37" t="s">
        <v>621</v>
      </c>
      <c r="F174" s="104" t="s">
        <v>432</v>
      </c>
      <c r="G174" s="49" t="s">
        <v>792</v>
      </c>
      <c r="H174" s="57">
        <v>1</v>
      </c>
      <c r="I174" s="50" t="s">
        <v>797</v>
      </c>
      <c r="J174" s="39">
        <v>1</v>
      </c>
      <c r="K174" s="465">
        <v>3</v>
      </c>
      <c r="L174" s="39" t="s">
        <v>805</v>
      </c>
      <c r="M174" s="39">
        <v>8192</v>
      </c>
      <c r="N174" s="43">
        <v>8</v>
      </c>
      <c r="O174" s="39">
        <v>1</v>
      </c>
      <c r="P174" s="75" t="s">
        <v>689</v>
      </c>
      <c r="Q174" s="66" t="s">
        <v>790</v>
      </c>
      <c r="R174" s="75"/>
      <c r="S174" s="75" t="s">
        <v>782</v>
      </c>
      <c r="T174" s="57" t="s">
        <v>438</v>
      </c>
      <c r="U174" s="50">
        <v>1</v>
      </c>
      <c r="V174" s="39" t="s">
        <v>806</v>
      </c>
      <c r="W174" s="39" t="s">
        <v>802</v>
      </c>
      <c r="X174" s="314" t="s">
        <v>599</v>
      </c>
      <c r="Y174" s="314">
        <v>32</v>
      </c>
      <c r="Z174" s="57" t="s">
        <v>396</v>
      </c>
      <c r="AA174" s="487" t="s">
        <v>794</v>
      </c>
      <c r="AB174" s="496">
        <v>0.7</v>
      </c>
      <c r="AC174" s="489" t="s">
        <v>395</v>
      </c>
      <c r="AD174" s="57" t="s">
        <v>441</v>
      </c>
      <c r="AE174" s="50" t="s">
        <v>441</v>
      </c>
      <c r="AF174" s="39" t="s">
        <v>441</v>
      </c>
      <c r="AG174" s="37" t="s">
        <v>438</v>
      </c>
      <c r="AH174" s="39" t="s">
        <v>441</v>
      </c>
      <c r="AI174" s="39" t="s">
        <v>786</v>
      </c>
      <c r="AJ174" s="39" t="s">
        <v>787</v>
      </c>
      <c r="AK174" s="57">
        <v>115</v>
      </c>
      <c r="AL174" s="50">
        <v>1.97</v>
      </c>
      <c r="AM174" s="39">
        <v>3.06</v>
      </c>
      <c r="AN174" s="203">
        <v>80.7</v>
      </c>
      <c r="AO174" s="105" t="s">
        <v>788</v>
      </c>
      <c r="AP174" s="429">
        <f>(8760/1000)*(Summary!$D$10*$AN174+Summary!$D$9*$AM174+Summary!$D$8*$AL174)</f>
        <v>293.60454</v>
      </c>
      <c r="AQ174" s="430">
        <f t="shared" si="8"/>
        <v>278.60454</v>
      </c>
      <c r="AR174" s="443"/>
      <c r="AS174" s="66" t="str">
        <f t="shared" si="6"/>
        <v>Y</v>
      </c>
      <c r="AT174" s="38">
        <f t="shared" si="7"/>
        <v>15</v>
      </c>
      <c r="AU174" s="432" t="s">
        <v>273</v>
      </c>
      <c r="AV174" s="828"/>
      <c r="AW174" s="777">
        <f>Summary!$E$19</f>
        <v>188</v>
      </c>
    </row>
    <row r="175" spans="1:243" s="3" customFormat="1" ht="14.25">
      <c r="A175" s="542">
        <v>169</v>
      </c>
      <c r="B175" s="405">
        <v>387</v>
      </c>
      <c r="C175" s="40" t="s">
        <v>715</v>
      </c>
      <c r="D175" s="170">
        <v>39694</v>
      </c>
      <c r="E175" s="62" t="s">
        <v>621</v>
      </c>
      <c r="F175" s="146"/>
      <c r="G175" s="41"/>
      <c r="H175" s="150">
        <v>1</v>
      </c>
      <c r="I175" s="173" t="s">
        <v>165</v>
      </c>
      <c r="J175" s="147">
        <v>4</v>
      </c>
      <c r="K175" s="476">
        <v>3</v>
      </c>
      <c r="L175" s="148" t="s">
        <v>153</v>
      </c>
      <c r="M175" s="147">
        <v>2048</v>
      </c>
      <c r="N175" s="43">
        <v>2</v>
      </c>
      <c r="O175" s="147">
        <v>1</v>
      </c>
      <c r="P175" s="149" t="s">
        <v>150</v>
      </c>
      <c r="Q175" s="149">
        <v>1</v>
      </c>
      <c r="R175" s="149" t="s">
        <v>620</v>
      </c>
      <c r="S175" s="149" t="s">
        <v>397</v>
      </c>
      <c r="T175" s="150" t="s">
        <v>438</v>
      </c>
      <c r="U175" s="173">
        <v>1</v>
      </c>
      <c r="V175" s="147" t="s">
        <v>154</v>
      </c>
      <c r="W175" s="147">
        <v>256</v>
      </c>
      <c r="X175" s="149"/>
      <c r="Y175" s="149">
        <v>128</v>
      </c>
      <c r="Z175" s="306" t="s">
        <v>396</v>
      </c>
      <c r="AA175" s="525">
        <v>400</v>
      </c>
      <c r="AB175" s="526"/>
      <c r="AC175" s="526"/>
      <c r="AD175" s="150" t="s">
        <v>441</v>
      </c>
      <c r="AE175" s="173" t="s">
        <v>438</v>
      </c>
      <c r="AF175" s="147" t="s">
        <v>438</v>
      </c>
      <c r="AG175" s="147" t="s">
        <v>441</v>
      </c>
      <c r="AH175" s="147" t="s">
        <v>438</v>
      </c>
      <c r="AI175" s="147" t="s">
        <v>475</v>
      </c>
      <c r="AJ175" s="147" t="s">
        <v>475</v>
      </c>
      <c r="AK175" s="150">
        <v>120</v>
      </c>
      <c r="AL175" s="173">
        <v>1.7</v>
      </c>
      <c r="AM175" s="147">
        <v>2.57</v>
      </c>
      <c r="AN175" s="203">
        <v>77.4</v>
      </c>
      <c r="AO175" s="151"/>
      <c r="AP175" s="429">
        <f>(8760/1000)*(Summary!$D$10*$AN175+Summary!$D$9*$AM175+Summary!$D$8*$AL175)</f>
        <v>280.52586</v>
      </c>
      <c r="AQ175" s="430">
        <f t="shared" si="8"/>
        <v>280.52586</v>
      </c>
      <c r="AR175" s="438"/>
      <c r="AS175" s="66" t="str">
        <f t="shared" si="6"/>
        <v>N</v>
      </c>
      <c r="AT175" s="38">
        <f t="shared" si="7"/>
        <v>0</v>
      </c>
      <c r="AU175" s="432" t="s">
        <v>273</v>
      </c>
      <c r="AV175" s="828">
        <v>128</v>
      </c>
      <c r="AW175" s="777">
        <f>Summary!$E$19</f>
        <v>188</v>
      </c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100"/>
      <c r="BS175" s="100"/>
      <c r="BT175" s="100"/>
      <c r="BU175" s="100"/>
      <c r="BV175" s="100"/>
      <c r="BW175" s="100"/>
      <c r="BX175" s="100"/>
      <c r="BY175" s="100"/>
      <c r="BZ175" s="100"/>
      <c r="CA175" s="100"/>
      <c r="CB175" s="100"/>
      <c r="CC175" s="100"/>
      <c r="CD175" s="100"/>
      <c r="CE175" s="100"/>
      <c r="CF175" s="100"/>
      <c r="CG175" s="100"/>
      <c r="CH175" s="100"/>
      <c r="CI175" s="100"/>
      <c r="CJ175" s="100"/>
      <c r="CK175" s="100"/>
      <c r="CL175" s="100"/>
      <c r="CM175" s="100"/>
      <c r="CN175" s="100"/>
      <c r="CO175" s="100"/>
      <c r="CP175" s="100"/>
      <c r="CQ175" s="100"/>
      <c r="CR175" s="100"/>
      <c r="CS175" s="100"/>
      <c r="CT175" s="100"/>
      <c r="CU175" s="100"/>
      <c r="CV175" s="100"/>
      <c r="CW175" s="100"/>
      <c r="CX175" s="100"/>
      <c r="CY175" s="100"/>
      <c r="CZ175" s="100"/>
      <c r="DA175" s="100"/>
      <c r="DB175" s="100"/>
      <c r="DC175" s="100"/>
      <c r="DD175" s="100"/>
      <c r="DE175" s="100"/>
      <c r="DF175" s="100"/>
      <c r="DG175" s="100"/>
      <c r="DH175" s="100"/>
      <c r="DI175" s="100"/>
      <c r="DJ175" s="100"/>
      <c r="DK175" s="100"/>
      <c r="DL175" s="100"/>
      <c r="DM175" s="100"/>
      <c r="DN175" s="100"/>
      <c r="DO175" s="100"/>
      <c r="DP175" s="100"/>
      <c r="DQ175" s="100"/>
      <c r="DR175" s="100"/>
      <c r="DS175" s="100"/>
      <c r="DT175" s="100"/>
      <c r="DU175" s="100"/>
      <c r="DV175" s="100"/>
      <c r="DW175" s="100"/>
      <c r="DX175" s="100"/>
      <c r="DY175" s="100"/>
      <c r="DZ175" s="100"/>
      <c r="EA175" s="100"/>
      <c r="EB175" s="100"/>
      <c r="EC175" s="100"/>
      <c r="ED175" s="100"/>
      <c r="EE175" s="100"/>
      <c r="EF175" s="100"/>
      <c r="EG175" s="100"/>
      <c r="EH175" s="100"/>
      <c r="EI175" s="100"/>
      <c r="EJ175" s="100"/>
      <c r="EK175" s="100"/>
      <c r="EL175" s="100"/>
      <c r="EM175" s="100"/>
      <c r="EN175" s="100"/>
      <c r="EO175" s="100"/>
      <c r="EP175" s="100"/>
      <c r="EQ175" s="100"/>
      <c r="ER175" s="100"/>
      <c r="ES175" s="100"/>
      <c r="ET175" s="100"/>
      <c r="EU175" s="100"/>
      <c r="EV175" s="100"/>
      <c r="EW175" s="100"/>
      <c r="EX175" s="100"/>
      <c r="EY175" s="100"/>
      <c r="EZ175" s="100"/>
      <c r="FA175" s="100"/>
      <c r="FB175" s="100"/>
      <c r="FC175" s="100"/>
      <c r="FD175" s="100"/>
      <c r="FE175" s="100"/>
      <c r="FF175" s="100"/>
      <c r="FG175" s="100"/>
      <c r="FH175" s="100"/>
      <c r="FI175" s="100"/>
      <c r="FJ175" s="100"/>
      <c r="FK175" s="100"/>
      <c r="FL175" s="100"/>
      <c r="FM175" s="100"/>
      <c r="FN175" s="100"/>
      <c r="FO175" s="100"/>
      <c r="FP175" s="100"/>
      <c r="FQ175" s="100"/>
      <c r="FR175" s="100"/>
      <c r="FS175" s="100"/>
      <c r="FT175" s="100"/>
      <c r="FU175" s="100"/>
      <c r="FV175" s="100"/>
      <c r="FW175" s="100"/>
      <c r="FX175" s="100"/>
      <c r="FY175" s="100"/>
      <c r="FZ175" s="100"/>
      <c r="GA175" s="100"/>
      <c r="GB175" s="100"/>
      <c r="GC175" s="100"/>
      <c r="GD175" s="100"/>
      <c r="GE175" s="100"/>
      <c r="GF175" s="100"/>
      <c r="GG175" s="100"/>
      <c r="GH175" s="100"/>
      <c r="GI175" s="100"/>
      <c r="GJ175" s="100"/>
      <c r="GK175" s="100"/>
      <c r="GL175" s="100"/>
      <c r="GM175" s="100"/>
      <c r="GN175" s="100"/>
      <c r="GO175" s="100"/>
      <c r="GP175" s="100"/>
      <c r="GQ175" s="100"/>
      <c r="GR175" s="100"/>
      <c r="GS175" s="100"/>
      <c r="GT175" s="100"/>
      <c r="GU175" s="100"/>
      <c r="GV175" s="100"/>
      <c r="GW175" s="100"/>
      <c r="GX175" s="100"/>
      <c r="GY175" s="100"/>
      <c r="GZ175" s="100"/>
      <c r="HA175" s="100"/>
      <c r="HB175" s="100"/>
      <c r="HC175" s="100"/>
      <c r="HD175" s="100"/>
      <c r="HE175" s="100"/>
      <c r="HF175" s="100"/>
      <c r="HG175" s="100"/>
      <c r="HH175" s="100"/>
      <c r="HI175" s="100"/>
      <c r="HJ175" s="100"/>
      <c r="HK175" s="100"/>
      <c r="HL175" s="100"/>
      <c r="HM175" s="100"/>
      <c r="HN175" s="100"/>
      <c r="HO175" s="100"/>
      <c r="HP175" s="100"/>
      <c r="HQ175" s="100"/>
      <c r="HR175" s="100"/>
      <c r="HS175" s="100"/>
      <c r="HT175" s="100"/>
      <c r="HU175" s="100"/>
      <c r="HV175" s="100"/>
      <c r="HW175" s="100"/>
      <c r="HX175" s="100"/>
      <c r="HY175" s="100"/>
      <c r="HZ175" s="100"/>
      <c r="IA175" s="100"/>
      <c r="IB175" s="100"/>
      <c r="IC175" s="100"/>
      <c r="ID175" s="100"/>
      <c r="IE175" s="100"/>
      <c r="IF175" s="100"/>
      <c r="IG175" s="100"/>
      <c r="IH175" s="100"/>
      <c r="II175" s="100"/>
    </row>
    <row r="176" spans="1:243" s="123" customFormat="1" ht="12.75">
      <c r="A176" s="542">
        <v>170</v>
      </c>
      <c r="B176" s="405">
        <v>362</v>
      </c>
      <c r="C176" s="298" t="s">
        <v>709</v>
      </c>
      <c r="D176" s="125">
        <v>39688</v>
      </c>
      <c r="E176" s="126" t="s">
        <v>621</v>
      </c>
      <c r="F176" s="119"/>
      <c r="G176" s="124"/>
      <c r="H176" s="259">
        <v>1</v>
      </c>
      <c r="I176" s="300" t="s">
        <v>124</v>
      </c>
      <c r="J176" s="127">
        <v>4</v>
      </c>
      <c r="K176" s="474">
        <v>2.83</v>
      </c>
      <c r="L176" s="127" t="s">
        <v>132</v>
      </c>
      <c r="M176" s="127">
        <v>4096</v>
      </c>
      <c r="N176" s="43">
        <v>4</v>
      </c>
      <c r="O176" s="110">
        <v>1</v>
      </c>
      <c r="P176" s="124">
        <v>160</v>
      </c>
      <c r="Q176" s="115" t="s">
        <v>673</v>
      </c>
      <c r="R176" s="124"/>
      <c r="S176" s="124"/>
      <c r="T176" s="299" t="s">
        <v>438</v>
      </c>
      <c r="U176" s="305">
        <v>1</v>
      </c>
      <c r="V176" s="110" t="s">
        <v>129</v>
      </c>
      <c r="W176" s="119">
        <v>256</v>
      </c>
      <c r="X176" s="115" t="s">
        <v>117</v>
      </c>
      <c r="Y176" s="124">
        <v>128</v>
      </c>
      <c r="Z176" s="259" t="s">
        <v>398</v>
      </c>
      <c r="AA176" s="522" t="s">
        <v>35</v>
      </c>
      <c r="AB176" s="523" t="s">
        <v>118</v>
      </c>
      <c r="AC176" s="524"/>
      <c r="AD176" s="259" t="s">
        <v>438</v>
      </c>
      <c r="AE176" s="116" t="s">
        <v>441</v>
      </c>
      <c r="AF176" s="110" t="s">
        <v>441</v>
      </c>
      <c r="AG176" s="110" t="s">
        <v>438</v>
      </c>
      <c r="AH176" s="110" t="s">
        <v>441</v>
      </c>
      <c r="AI176" s="110" t="s">
        <v>484</v>
      </c>
      <c r="AJ176" s="110" t="s">
        <v>484</v>
      </c>
      <c r="AK176" s="259">
        <v>115</v>
      </c>
      <c r="AL176" s="130">
        <v>2.11</v>
      </c>
      <c r="AM176" s="128">
        <v>2.97</v>
      </c>
      <c r="AN176" s="557">
        <v>81.58</v>
      </c>
      <c r="AO176" s="122"/>
      <c r="AP176" s="429">
        <f>(8760/1000)*(Summary!$D$10*$AN176+Summary!$D$9*$AM176+Summary!$D$8*$AL176)</f>
        <v>297.32316</v>
      </c>
      <c r="AQ176" s="430">
        <f t="shared" si="8"/>
        <v>282.32316</v>
      </c>
      <c r="AR176" s="434"/>
      <c r="AS176" s="66" t="str">
        <f t="shared" si="6"/>
        <v>Y</v>
      </c>
      <c r="AT176" s="38">
        <f t="shared" si="7"/>
        <v>15</v>
      </c>
      <c r="AU176" s="432" t="s">
        <v>273</v>
      </c>
      <c r="AV176" s="828">
        <v>128</v>
      </c>
      <c r="AW176" s="777">
        <f>Summary!$E$19</f>
        <v>188</v>
      </c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  <c r="BH176" s="118"/>
      <c r="BI176" s="118"/>
      <c r="BJ176" s="118"/>
      <c r="BK176" s="118"/>
      <c r="BL176" s="118"/>
      <c r="BM176" s="118"/>
      <c r="BN176" s="118"/>
      <c r="BO176" s="118"/>
      <c r="BP176" s="118"/>
      <c r="BQ176" s="118"/>
      <c r="BR176" s="118"/>
      <c r="BS176" s="118"/>
      <c r="BT176" s="118"/>
      <c r="BU176" s="118"/>
      <c r="BV176" s="118"/>
      <c r="BW176" s="118"/>
      <c r="BX176" s="118"/>
      <c r="BY176" s="118"/>
      <c r="BZ176" s="118"/>
      <c r="CA176" s="118"/>
      <c r="CB176" s="118"/>
      <c r="CC176" s="118"/>
      <c r="CD176" s="118"/>
      <c r="CE176" s="118"/>
      <c r="CF176" s="118"/>
      <c r="CG176" s="118"/>
      <c r="CH176" s="118"/>
      <c r="CI176" s="118"/>
      <c r="CJ176" s="118"/>
      <c r="CK176" s="118"/>
      <c r="CL176" s="118"/>
      <c r="CM176" s="118"/>
      <c r="CN176" s="118"/>
      <c r="CO176" s="118"/>
      <c r="CP176" s="118"/>
      <c r="CQ176" s="118"/>
      <c r="CR176" s="118"/>
      <c r="CS176" s="118"/>
      <c r="CT176" s="118"/>
      <c r="CU176" s="118"/>
      <c r="CV176" s="118"/>
      <c r="CW176" s="118"/>
      <c r="CX176" s="118"/>
      <c r="CY176" s="118"/>
      <c r="CZ176" s="118"/>
      <c r="DA176" s="118"/>
      <c r="DB176" s="118"/>
      <c r="DC176" s="118"/>
      <c r="DD176" s="118"/>
      <c r="DE176" s="118"/>
      <c r="DF176" s="118"/>
      <c r="DG176" s="118"/>
      <c r="DH176" s="118"/>
      <c r="DI176" s="118"/>
      <c r="DJ176" s="118"/>
      <c r="DK176" s="118"/>
      <c r="DL176" s="118"/>
      <c r="DM176" s="118"/>
      <c r="DN176" s="118"/>
      <c r="DO176" s="118"/>
      <c r="DP176" s="118"/>
      <c r="DQ176" s="118"/>
      <c r="DR176" s="118"/>
      <c r="DS176" s="118"/>
      <c r="DT176" s="118"/>
      <c r="DU176" s="118"/>
      <c r="DV176" s="118"/>
      <c r="DW176" s="118"/>
      <c r="DX176" s="118"/>
      <c r="DY176" s="118"/>
      <c r="DZ176" s="118"/>
      <c r="EA176" s="118"/>
      <c r="EB176" s="118"/>
      <c r="EC176" s="118"/>
      <c r="ED176" s="118"/>
      <c r="EE176" s="118"/>
      <c r="EF176" s="118"/>
      <c r="EG176" s="118"/>
      <c r="EH176" s="118"/>
      <c r="EI176" s="118"/>
      <c r="EJ176" s="118"/>
      <c r="EK176" s="118"/>
      <c r="EL176" s="118"/>
      <c r="EM176" s="118"/>
      <c r="EN176" s="118"/>
      <c r="EO176" s="118"/>
      <c r="EP176" s="118"/>
      <c r="EQ176" s="118"/>
      <c r="ER176" s="118"/>
      <c r="ES176" s="118"/>
      <c r="ET176" s="118"/>
      <c r="EU176" s="118"/>
      <c r="EV176" s="118"/>
      <c r="EW176" s="118"/>
      <c r="EX176" s="118"/>
      <c r="EY176" s="118"/>
      <c r="EZ176" s="118"/>
      <c r="FA176" s="118"/>
      <c r="FB176" s="118"/>
      <c r="FC176" s="118"/>
      <c r="FD176" s="118"/>
      <c r="FE176" s="118"/>
      <c r="FF176" s="118"/>
      <c r="FG176" s="118"/>
      <c r="FH176" s="118"/>
      <c r="FI176" s="118"/>
      <c r="FJ176" s="118"/>
      <c r="FK176" s="118"/>
      <c r="FL176" s="118"/>
      <c r="FM176" s="118"/>
      <c r="FN176" s="118"/>
      <c r="FO176" s="118"/>
      <c r="FP176" s="118"/>
      <c r="FQ176" s="118"/>
      <c r="FR176" s="118"/>
      <c r="FS176" s="118"/>
      <c r="FT176" s="118"/>
      <c r="FU176" s="118"/>
      <c r="FV176" s="118"/>
      <c r="FW176" s="118"/>
      <c r="FX176" s="118"/>
      <c r="FY176" s="118"/>
      <c r="FZ176" s="118"/>
      <c r="GA176" s="118"/>
      <c r="GB176" s="118"/>
      <c r="GC176" s="118"/>
      <c r="GD176" s="118"/>
      <c r="GE176" s="118"/>
      <c r="GF176" s="118"/>
      <c r="GG176" s="118"/>
      <c r="GH176" s="118"/>
      <c r="GI176" s="118"/>
      <c r="GJ176" s="118"/>
      <c r="GK176" s="118"/>
      <c r="GL176" s="118"/>
      <c r="GM176" s="118"/>
      <c r="GN176" s="118"/>
      <c r="GO176" s="118"/>
      <c r="GP176" s="118"/>
      <c r="GQ176" s="118"/>
      <c r="GR176" s="118"/>
      <c r="GS176" s="118"/>
      <c r="GT176" s="118"/>
      <c r="GU176" s="118"/>
      <c r="GV176" s="118"/>
      <c r="GW176" s="118"/>
      <c r="GX176" s="118"/>
      <c r="GY176" s="118"/>
      <c r="GZ176" s="118"/>
      <c r="HA176" s="118"/>
      <c r="HB176" s="118"/>
      <c r="HC176" s="118"/>
      <c r="HD176" s="118"/>
      <c r="HE176" s="118"/>
      <c r="HF176" s="118"/>
      <c r="HG176" s="118"/>
      <c r="HH176" s="118"/>
      <c r="HI176" s="118"/>
      <c r="HJ176" s="118"/>
      <c r="HK176" s="118"/>
      <c r="HL176" s="118"/>
      <c r="HM176" s="118"/>
      <c r="HN176" s="118"/>
      <c r="HO176" s="118"/>
      <c r="HP176" s="118"/>
      <c r="HQ176" s="118"/>
      <c r="HR176" s="118"/>
      <c r="HS176" s="118"/>
      <c r="HT176" s="118"/>
      <c r="HU176" s="118"/>
      <c r="HV176" s="118"/>
      <c r="HW176" s="118"/>
      <c r="HX176" s="118"/>
      <c r="HY176" s="118"/>
      <c r="HZ176" s="118"/>
      <c r="IA176" s="118"/>
      <c r="IB176" s="118"/>
      <c r="IC176" s="118"/>
      <c r="ID176" s="118"/>
      <c r="IE176" s="118"/>
      <c r="IF176" s="118"/>
      <c r="IG176" s="118"/>
      <c r="IH176" s="118"/>
      <c r="II176" s="118"/>
    </row>
    <row r="177" spans="1:243" s="100" customFormat="1" ht="102">
      <c r="A177" s="542">
        <v>171</v>
      </c>
      <c r="B177" s="405">
        <v>164</v>
      </c>
      <c r="C177" s="165" t="s">
        <v>708</v>
      </c>
      <c r="D177" s="59">
        <v>39693</v>
      </c>
      <c r="E177" s="37" t="s">
        <v>621</v>
      </c>
      <c r="F177" s="104" t="s">
        <v>432</v>
      </c>
      <c r="G177" s="49" t="s">
        <v>792</v>
      </c>
      <c r="H177" s="57">
        <v>1</v>
      </c>
      <c r="I177" s="50" t="s">
        <v>797</v>
      </c>
      <c r="J177" s="39">
        <v>1</v>
      </c>
      <c r="K177" s="465">
        <v>3</v>
      </c>
      <c r="L177" s="39" t="s">
        <v>805</v>
      </c>
      <c r="M177" s="39">
        <v>8192</v>
      </c>
      <c r="N177" s="43">
        <v>8</v>
      </c>
      <c r="O177" s="39">
        <v>1</v>
      </c>
      <c r="P177" s="75" t="s">
        <v>689</v>
      </c>
      <c r="Q177" s="66" t="s">
        <v>793</v>
      </c>
      <c r="R177" s="75"/>
      <c r="S177" s="75" t="s">
        <v>782</v>
      </c>
      <c r="T177" s="57" t="s">
        <v>438</v>
      </c>
      <c r="U177" s="50">
        <v>1</v>
      </c>
      <c r="V177" s="39" t="s">
        <v>801</v>
      </c>
      <c r="W177" s="39" t="s">
        <v>802</v>
      </c>
      <c r="X177" s="314" t="s">
        <v>599</v>
      </c>
      <c r="Y177" s="314">
        <v>32</v>
      </c>
      <c r="Z177" s="57" t="s">
        <v>396</v>
      </c>
      <c r="AA177" s="487" t="s">
        <v>794</v>
      </c>
      <c r="AB177" s="496">
        <v>0.7</v>
      </c>
      <c r="AC177" s="489" t="s">
        <v>395</v>
      </c>
      <c r="AD177" s="57" t="s">
        <v>441</v>
      </c>
      <c r="AE177" s="50" t="s">
        <v>441</v>
      </c>
      <c r="AF177" s="39" t="s">
        <v>441</v>
      </c>
      <c r="AG177" s="37" t="s">
        <v>438</v>
      </c>
      <c r="AH177" s="39" t="s">
        <v>441</v>
      </c>
      <c r="AI177" s="39" t="s">
        <v>786</v>
      </c>
      <c r="AJ177" s="39" t="s">
        <v>787</v>
      </c>
      <c r="AK177" s="57">
        <v>115</v>
      </c>
      <c r="AL177" s="50">
        <v>1.97</v>
      </c>
      <c r="AM177" s="39">
        <v>3.06</v>
      </c>
      <c r="AN177" s="203">
        <v>81.87</v>
      </c>
      <c r="AO177" s="105" t="s">
        <v>788</v>
      </c>
      <c r="AP177" s="429">
        <f>(8760/1000)*(Summary!$D$10*$AN177+Summary!$D$9*$AM177+Summary!$D$8*$AL177)</f>
        <v>297.70422</v>
      </c>
      <c r="AQ177" s="430">
        <f t="shared" si="8"/>
        <v>282.70422</v>
      </c>
      <c r="AR177" s="442"/>
      <c r="AS177" s="66" t="str">
        <f t="shared" si="6"/>
        <v>Y</v>
      </c>
      <c r="AT177" s="38">
        <f t="shared" si="7"/>
        <v>15</v>
      </c>
      <c r="AU177" s="432" t="s">
        <v>273</v>
      </c>
      <c r="AV177" s="829">
        <v>64</v>
      </c>
      <c r="AW177" s="777">
        <f>Summary!$E$19</f>
        <v>188</v>
      </c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23"/>
      <c r="BJ177" s="123"/>
      <c r="BK177" s="123"/>
      <c r="BL177" s="123"/>
      <c r="BM177" s="123"/>
      <c r="BN177" s="123"/>
      <c r="BO177" s="123"/>
      <c r="BP177" s="123"/>
      <c r="BQ177" s="123"/>
      <c r="BR177" s="123"/>
      <c r="BS177" s="123"/>
      <c r="BT177" s="123"/>
      <c r="BU177" s="123"/>
      <c r="BV177" s="123"/>
      <c r="BW177" s="123"/>
      <c r="BX177" s="123"/>
      <c r="BY177" s="123"/>
      <c r="BZ177" s="123"/>
      <c r="CA177" s="123"/>
      <c r="CB177" s="123"/>
      <c r="CC177" s="123"/>
      <c r="CD177" s="123"/>
      <c r="CE177" s="123"/>
      <c r="CF177" s="123"/>
      <c r="CG177" s="123"/>
      <c r="CH177" s="123"/>
      <c r="CI177" s="123"/>
      <c r="CJ177" s="123"/>
      <c r="CK177" s="123"/>
      <c r="CL177" s="123"/>
      <c r="CM177" s="123"/>
      <c r="CN177" s="123"/>
      <c r="CO177" s="123"/>
      <c r="CP177" s="123"/>
      <c r="CQ177" s="123"/>
      <c r="CR177" s="123"/>
      <c r="CS177" s="123"/>
      <c r="CT177" s="123"/>
      <c r="CU177" s="123"/>
      <c r="CV177" s="123"/>
      <c r="CW177" s="123"/>
      <c r="CX177" s="123"/>
      <c r="CY177" s="123"/>
      <c r="CZ177" s="123"/>
      <c r="DA177" s="123"/>
      <c r="DB177" s="123"/>
      <c r="DC177" s="123"/>
      <c r="DD177" s="123"/>
      <c r="DE177" s="123"/>
      <c r="DF177" s="123"/>
      <c r="DG177" s="123"/>
      <c r="DH177" s="123"/>
      <c r="DI177" s="123"/>
      <c r="DJ177" s="123"/>
      <c r="DK177" s="123"/>
      <c r="DL177" s="123"/>
      <c r="DM177" s="123"/>
      <c r="DN177" s="123"/>
      <c r="DO177" s="123"/>
      <c r="DP177" s="123"/>
      <c r="DQ177" s="123"/>
      <c r="DR177" s="123"/>
      <c r="DS177" s="123"/>
      <c r="DT177" s="123"/>
      <c r="DU177" s="123"/>
      <c r="DV177" s="123"/>
      <c r="DW177" s="123"/>
      <c r="DX177" s="123"/>
      <c r="DY177" s="123"/>
      <c r="DZ177" s="123"/>
      <c r="EA177" s="123"/>
      <c r="EB177" s="123"/>
      <c r="EC177" s="123"/>
      <c r="ED177" s="123"/>
      <c r="EE177" s="123"/>
      <c r="EF177" s="123"/>
      <c r="EG177" s="123"/>
      <c r="EH177" s="123"/>
      <c r="EI177" s="123"/>
      <c r="EJ177" s="123"/>
      <c r="EK177" s="123"/>
      <c r="EL177" s="123"/>
      <c r="EM177" s="123"/>
      <c r="EN177" s="123"/>
      <c r="EO177" s="123"/>
      <c r="EP177" s="123"/>
      <c r="EQ177" s="123"/>
      <c r="ER177" s="123"/>
      <c r="ES177" s="123"/>
      <c r="ET177" s="123"/>
      <c r="EU177" s="123"/>
      <c r="EV177" s="123"/>
      <c r="EW177" s="123"/>
      <c r="EX177" s="123"/>
      <c r="EY177" s="123"/>
      <c r="EZ177" s="123"/>
      <c r="FA177" s="123"/>
      <c r="FB177" s="123"/>
      <c r="FC177" s="123"/>
      <c r="FD177" s="123"/>
      <c r="FE177" s="123"/>
      <c r="FF177" s="123"/>
      <c r="FG177" s="123"/>
      <c r="FH177" s="123"/>
      <c r="FI177" s="123"/>
      <c r="FJ177" s="123"/>
      <c r="FK177" s="123"/>
      <c r="FL177" s="123"/>
      <c r="FM177" s="123"/>
      <c r="FN177" s="123"/>
      <c r="FO177" s="123"/>
      <c r="FP177" s="123"/>
      <c r="FQ177" s="123"/>
      <c r="FR177" s="123"/>
      <c r="FS177" s="123"/>
      <c r="FT177" s="123"/>
      <c r="FU177" s="123"/>
      <c r="FV177" s="123"/>
      <c r="FW177" s="123"/>
      <c r="FX177" s="123"/>
      <c r="FY177" s="123"/>
      <c r="FZ177" s="123"/>
      <c r="GA177" s="123"/>
      <c r="GB177" s="123"/>
      <c r="GC177" s="123"/>
      <c r="GD177" s="123"/>
      <c r="GE177" s="123"/>
      <c r="GF177" s="123"/>
      <c r="GG177" s="123"/>
      <c r="GH177" s="123"/>
      <c r="GI177" s="123"/>
      <c r="GJ177" s="123"/>
      <c r="GK177" s="123"/>
      <c r="GL177" s="123"/>
      <c r="GM177" s="123"/>
      <c r="GN177" s="123"/>
      <c r="GO177" s="123"/>
      <c r="GP177" s="123"/>
      <c r="GQ177" s="123"/>
      <c r="GR177" s="123"/>
      <c r="GS177" s="123"/>
      <c r="GT177" s="123"/>
      <c r="GU177" s="123"/>
      <c r="GV177" s="123"/>
      <c r="GW177" s="123"/>
      <c r="GX177" s="123"/>
      <c r="GY177" s="123"/>
      <c r="GZ177" s="123"/>
      <c r="HA177" s="123"/>
      <c r="HB177" s="123"/>
      <c r="HC177" s="123"/>
      <c r="HD177" s="123"/>
      <c r="HE177" s="123"/>
      <c r="HF177" s="123"/>
      <c r="HG177" s="123"/>
      <c r="HH177" s="123"/>
      <c r="HI177" s="123"/>
      <c r="HJ177" s="123"/>
      <c r="HK177" s="123"/>
      <c r="HL177" s="123"/>
      <c r="HM177" s="123"/>
      <c r="HN177" s="123"/>
      <c r="HO177" s="123"/>
      <c r="HP177" s="123"/>
      <c r="HQ177" s="123"/>
      <c r="HR177" s="123"/>
      <c r="HS177" s="123"/>
      <c r="HT177" s="123"/>
      <c r="HU177" s="123"/>
      <c r="HV177" s="123"/>
      <c r="HW177" s="123"/>
      <c r="HX177" s="123"/>
      <c r="HY177" s="123"/>
      <c r="HZ177" s="123"/>
      <c r="IA177" s="123"/>
      <c r="IB177" s="123"/>
      <c r="IC177" s="123"/>
      <c r="ID177" s="123"/>
      <c r="IE177" s="123"/>
      <c r="IF177" s="123"/>
      <c r="IG177" s="123"/>
      <c r="IH177" s="123"/>
      <c r="II177" s="123"/>
    </row>
    <row r="178" spans="1:243" s="102" customFormat="1" ht="52.5">
      <c r="A178" s="542">
        <v>172</v>
      </c>
      <c r="B178" s="405">
        <v>121</v>
      </c>
      <c r="C178" s="40" t="s">
        <v>710</v>
      </c>
      <c r="D178" s="71">
        <v>39506</v>
      </c>
      <c r="E178" s="37" t="s">
        <v>820</v>
      </c>
      <c r="F178" s="37" t="s">
        <v>632</v>
      </c>
      <c r="G178" s="66" t="s">
        <v>686</v>
      </c>
      <c r="H178" s="69">
        <v>1</v>
      </c>
      <c r="I178" s="40" t="s">
        <v>688</v>
      </c>
      <c r="J178" s="62">
        <v>2</v>
      </c>
      <c r="K178" s="466">
        <v>2.4</v>
      </c>
      <c r="L178" s="37" t="s">
        <v>671</v>
      </c>
      <c r="M178" s="37">
        <v>4096</v>
      </c>
      <c r="N178" s="43">
        <v>4</v>
      </c>
      <c r="O178" s="62">
        <v>1</v>
      </c>
      <c r="P178" s="66" t="s">
        <v>689</v>
      </c>
      <c r="Q178" s="66" t="s">
        <v>690</v>
      </c>
      <c r="R178" s="66" t="s">
        <v>691</v>
      </c>
      <c r="S178" s="113" t="s">
        <v>441</v>
      </c>
      <c r="T178" s="290" t="s">
        <v>441</v>
      </c>
      <c r="U178" s="36">
        <v>1</v>
      </c>
      <c r="V178" s="37" t="s">
        <v>692</v>
      </c>
      <c r="W178" s="37" t="s">
        <v>693</v>
      </c>
      <c r="X178" s="66" t="s">
        <v>694</v>
      </c>
      <c r="Y178" s="113" t="s">
        <v>695</v>
      </c>
      <c r="Z178" s="52" t="s">
        <v>396</v>
      </c>
      <c r="AA178" s="493">
        <v>250</v>
      </c>
      <c r="AB178" s="494">
        <v>79</v>
      </c>
      <c r="AC178" s="488" t="s">
        <v>438</v>
      </c>
      <c r="AD178" s="52" t="s">
        <v>441</v>
      </c>
      <c r="AE178" s="40" t="s">
        <v>696</v>
      </c>
      <c r="AF178" s="37" t="s">
        <v>438</v>
      </c>
      <c r="AG178" s="37" t="s">
        <v>441</v>
      </c>
      <c r="AH178" s="37" t="s">
        <v>441</v>
      </c>
      <c r="AI178" s="37" t="s">
        <v>676</v>
      </c>
      <c r="AJ178" s="37" t="s">
        <v>676</v>
      </c>
      <c r="AK178" s="69">
        <v>100</v>
      </c>
      <c r="AL178" s="36">
        <v>1.36</v>
      </c>
      <c r="AM178" s="62">
        <v>2.14</v>
      </c>
      <c r="AN178" s="69">
        <v>83.1</v>
      </c>
      <c r="AO178" s="70"/>
      <c r="AP178" s="429">
        <f>(8760/1000)*(Summary!$D$10*$AN178+Summary!$D$9*$AM178+Summary!$D$8*$AL178)</f>
        <v>298.6722</v>
      </c>
      <c r="AQ178" s="430">
        <f t="shared" si="8"/>
        <v>283.6722</v>
      </c>
      <c r="AR178" s="434"/>
      <c r="AS178" s="66" t="str">
        <f t="shared" si="6"/>
        <v>Y</v>
      </c>
      <c r="AT178" s="38">
        <f t="shared" si="7"/>
        <v>15</v>
      </c>
      <c r="AU178" s="432" t="s">
        <v>273</v>
      </c>
      <c r="AV178" s="833"/>
      <c r="AW178" s="777">
        <f>Summary!$E$19</f>
        <v>188</v>
      </c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</row>
    <row r="179" spans="1:49" s="5" customFormat="1" ht="12.75">
      <c r="A179" s="542">
        <v>173</v>
      </c>
      <c r="B179" s="405">
        <v>354</v>
      </c>
      <c r="C179" s="298" t="s">
        <v>697</v>
      </c>
      <c r="D179" s="125">
        <v>39687</v>
      </c>
      <c r="E179" s="126" t="s">
        <v>621</v>
      </c>
      <c r="F179" s="119"/>
      <c r="G179" s="124"/>
      <c r="H179" s="260">
        <v>1</v>
      </c>
      <c r="I179" s="300" t="s">
        <v>114</v>
      </c>
      <c r="J179" s="127">
        <v>4</v>
      </c>
      <c r="K179" s="475">
        <v>2</v>
      </c>
      <c r="L179" s="127" t="s">
        <v>115</v>
      </c>
      <c r="M179" s="127">
        <v>4096</v>
      </c>
      <c r="N179" s="43">
        <v>4</v>
      </c>
      <c r="O179" s="110">
        <v>1</v>
      </c>
      <c r="P179" s="124">
        <v>320</v>
      </c>
      <c r="Q179" s="115" t="s">
        <v>673</v>
      </c>
      <c r="R179" s="124"/>
      <c r="S179" s="124"/>
      <c r="T179" s="299" t="s">
        <v>438</v>
      </c>
      <c r="U179" s="305">
        <v>1</v>
      </c>
      <c r="V179" s="110" t="s">
        <v>129</v>
      </c>
      <c r="W179" s="119">
        <v>256</v>
      </c>
      <c r="X179" s="115" t="s">
        <v>117</v>
      </c>
      <c r="Y179" s="124">
        <v>128</v>
      </c>
      <c r="Z179" s="259" t="s">
        <v>398</v>
      </c>
      <c r="AA179" s="522" t="s">
        <v>35</v>
      </c>
      <c r="AB179" s="523" t="s">
        <v>118</v>
      </c>
      <c r="AC179" s="524"/>
      <c r="AD179" s="259" t="s">
        <v>438</v>
      </c>
      <c r="AE179" s="116" t="s">
        <v>441</v>
      </c>
      <c r="AF179" s="110" t="s">
        <v>441</v>
      </c>
      <c r="AG179" s="110" t="s">
        <v>438</v>
      </c>
      <c r="AH179" s="110" t="s">
        <v>441</v>
      </c>
      <c r="AI179" s="110" t="s">
        <v>484</v>
      </c>
      <c r="AJ179" s="110" t="s">
        <v>484</v>
      </c>
      <c r="AK179" s="259">
        <v>115</v>
      </c>
      <c r="AL179" s="130">
        <v>1.21</v>
      </c>
      <c r="AM179" s="128">
        <v>3</v>
      </c>
      <c r="AN179" s="557">
        <v>83.31</v>
      </c>
      <c r="AO179" s="122"/>
      <c r="AP179" s="429">
        <f>(8760/1000)*(Summary!$D$10*$AN179+Summary!$D$9*$AM179+Summary!$D$8*$AL179)</f>
        <v>299.06202</v>
      </c>
      <c r="AQ179" s="430">
        <f t="shared" si="8"/>
        <v>284.06202</v>
      </c>
      <c r="AR179" s="431"/>
      <c r="AS179" s="66" t="str">
        <f t="shared" si="6"/>
        <v>Y</v>
      </c>
      <c r="AT179" s="38">
        <f t="shared" si="7"/>
        <v>15</v>
      </c>
      <c r="AU179" s="432" t="s">
        <v>273</v>
      </c>
      <c r="AV179" s="828">
        <v>128</v>
      </c>
      <c r="AW179" s="777">
        <f>Summary!$E$19</f>
        <v>188</v>
      </c>
    </row>
    <row r="180" spans="1:49" s="144" customFormat="1" ht="12.75">
      <c r="A180" s="542">
        <v>174</v>
      </c>
      <c r="B180" s="405">
        <v>365</v>
      </c>
      <c r="C180" s="298" t="s">
        <v>709</v>
      </c>
      <c r="D180" s="125">
        <v>39688</v>
      </c>
      <c r="E180" s="126" t="s">
        <v>621</v>
      </c>
      <c r="F180" s="119"/>
      <c r="G180" s="124"/>
      <c r="H180" s="259">
        <v>1</v>
      </c>
      <c r="I180" s="300" t="s">
        <v>124</v>
      </c>
      <c r="J180" s="127">
        <v>4</v>
      </c>
      <c r="K180" s="474">
        <v>2.83</v>
      </c>
      <c r="L180" s="127" t="s">
        <v>115</v>
      </c>
      <c r="M180" s="127">
        <v>4096</v>
      </c>
      <c r="N180" s="43">
        <v>4</v>
      </c>
      <c r="O180" s="110">
        <v>1</v>
      </c>
      <c r="P180" s="124">
        <v>160</v>
      </c>
      <c r="Q180" s="115" t="s">
        <v>673</v>
      </c>
      <c r="R180" s="124"/>
      <c r="S180" s="124"/>
      <c r="T180" s="299" t="s">
        <v>438</v>
      </c>
      <c r="U180" s="305">
        <v>1</v>
      </c>
      <c r="V180" s="110" t="s">
        <v>129</v>
      </c>
      <c r="W180" s="119">
        <v>256</v>
      </c>
      <c r="X180" s="115" t="s">
        <v>117</v>
      </c>
      <c r="Y180" s="124">
        <v>128</v>
      </c>
      <c r="Z180" s="259" t="s">
        <v>398</v>
      </c>
      <c r="AA180" s="522" t="s">
        <v>35</v>
      </c>
      <c r="AB180" s="523" t="s">
        <v>118</v>
      </c>
      <c r="AC180" s="524"/>
      <c r="AD180" s="259" t="s">
        <v>438</v>
      </c>
      <c r="AE180" s="116" t="s">
        <v>441</v>
      </c>
      <c r="AF180" s="110" t="s">
        <v>441</v>
      </c>
      <c r="AG180" s="110" t="s">
        <v>438</v>
      </c>
      <c r="AH180" s="110" t="s">
        <v>441</v>
      </c>
      <c r="AI180" s="110" t="s">
        <v>484</v>
      </c>
      <c r="AJ180" s="110" t="s">
        <v>484</v>
      </c>
      <c r="AK180" s="259">
        <v>115</v>
      </c>
      <c r="AL180" s="555">
        <v>1.72</v>
      </c>
      <c r="AM180" s="117">
        <v>2.8</v>
      </c>
      <c r="AN180" s="557">
        <v>82.9</v>
      </c>
      <c r="AO180" s="122"/>
      <c r="AP180" s="429">
        <f>(8760/1000)*(Summary!$D$10*$AN180+Summary!$D$9*$AM180+Summary!$D$8*$AL180)</f>
        <v>299.99496</v>
      </c>
      <c r="AQ180" s="430">
        <f t="shared" si="8"/>
        <v>284.99496</v>
      </c>
      <c r="AR180" s="443"/>
      <c r="AS180" s="66" t="str">
        <f t="shared" si="6"/>
        <v>Y</v>
      </c>
      <c r="AT180" s="38">
        <f t="shared" si="7"/>
        <v>15</v>
      </c>
      <c r="AU180" s="432" t="s">
        <v>273</v>
      </c>
      <c r="AV180" s="828">
        <v>128</v>
      </c>
      <c r="AW180" s="777">
        <f>Summary!$E$19</f>
        <v>188</v>
      </c>
    </row>
    <row r="181" spans="1:49" s="118" customFormat="1" ht="25.5">
      <c r="A181" s="542">
        <v>175</v>
      </c>
      <c r="B181" s="405">
        <v>469</v>
      </c>
      <c r="C181" s="570" t="s">
        <v>702</v>
      </c>
      <c r="D181" s="577">
        <v>39357</v>
      </c>
      <c r="E181" s="182" t="s">
        <v>621</v>
      </c>
      <c r="F181" s="182" t="s">
        <v>632</v>
      </c>
      <c r="G181" s="191" t="s">
        <v>576</v>
      </c>
      <c r="H181" s="593">
        <v>1</v>
      </c>
      <c r="I181" s="570" t="s">
        <v>590</v>
      </c>
      <c r="J181" s="599">
        <v>4</v>
      </c>
      <c r="K181" s="606">
        <v>2.13</v>
      </c>
      <c r="L181" s="182" t="s">
        <v>591</v>
      </c>
      <c r="M181" s="182">
        <v>4096</v>
      </c>
      <c r="N181" s="43">
        <v>4</v>
      </c>
      <c r="O181" s="599">
        <v>1</v>
      </c>
      <c r="P181" s="191" t="s">
        <v>592</v>
      </c>
      <c r="Q181" s="612">
        <v>0</v>
      </c>
      <c r="R181" s="612"/>
      <c r="S181" s="612"/>
      <c r="T181" s="615" t="s">
        <v>441</v>
      </c>
      <c r="U181" s="619">
        <v>1</v>
      </c>
      <c r="V181" s="599"/>
      <c r="W181" s="182" t="s">
        <v>593</v>
      </c>
      <c r="X181" s="191" t="s">
        <v>594</v>
      </c>
      <c r="Y181" s="612"/>
      <c r="Z181" s="615" t="s">
        <v>396</v>
      </c>
      <c r="AA181" s="628">
        <v>525</v>
      </c>
      <c r="AB181" s="634">
        <v>80</v>
      </c>
      <c r="AC181" s="636" t="s">
        <v>441</v>
      </c>
      <c r="AD181" s="199" t="s">
        <v>441</v>
      </c>
      <c r="AE181" s="34" t="s">
        <v>441</v>
      </c>
      <c r="AF181" s="14" t="s">
        <v>438</v>
      </c>
      <c r="AG181" s="14" t="s">
        <v>441</v>
      </c>
      <c r="AH181" s="14" t="s">
        <v>441</v>
      </c>
      <c r="AI181" s="14" t="s">
        <v>541</v>
      </c>
      <c r="AJ181" s="14" t="s">
        <v>541</v>
      </c>
      <c r="AK181" s="199">
        <v>115</v>
      </c>
      <c r="AL181" s="619">
        <v>0.93</v>
      </c>
      <c r="AM181" s="599">
        <v>2.93</v>
      </c>
      <c r="AN181" s="204">
        <v>86.61</v>
      </c>
      <c r="AO181" s="657"/>
      <c r="AP181" s="429">
        <f>(8760/1000)*(Summary!$D$10*$AN181+Summary!$D$9*$AM181+Summary!$D$8*$AL181)</f>
        <v>309.24552</v>
      </c>
      <c r="AQ181" s="430">
        <f t="shared" si="8"/>
        <v>294.24552</v>
      </c>
      <c r="AR181" s="438"/>
      <c r="AS181" s="66" t="str">
        <f t="shared" si="6"/>
        <v>Y</v>
      </c>
      <c r="AT181" s="38">
        <f t="shared" si="7"/>
        <v>15</v>
      </c>
      <c r="AU181" s="432" t="s">
        <v>273</v>
      </c>
      <c r="AV181" s="831"/>
      <c r="AW181" s="777">
        <f>Summary!$E$19</f>
        <v>188</v>
      </c>
    </row>
    <row r="182" spans="1:243" s="5" customFormat="1" ht="12.75">
      <c r="A182" s="542">
        <v>176</v>
      </c>
      <c r="B182" s="405">
        <v>350</v>
      </c>
      <c r="C182" s="298" t="s">
        <v>697</v>
      </c>
      <c r="D182" s="125">
        <v>39687</v>
      </c>
      <c r="E182" s="126" t="s">
        <v>621</v>
      </c>
      <c r="F182" s="119"/>
      <c r="G182" s="124"/>
      <c r="H182" s="259">
        <v>1</v>
      </c>
      <c r="I182" s="300" t="s">
        <v>114</v>
      </c>
      <c r="J182" s="127">
        <v>4</v>
      </c>
      <c r="K182" s="475">
        <v>2</v>
      </c>
      <c r="L182" s="127" t="s">
        <v>115</v>
      </c>
      <c r="M182" s="114">
        <v>2048</v>
      </c>
      <c r="N182" s="43">
        <v>2</v>
      </c>
      <c r="O182" s="110">
        <v>1</v>
      </c>
      <c r="P182" s="124">
        <v>320</v>
      </c>
      <c r="Q182" s="115" t="s">
        <v>673</v>
      </c>
      <c r="R182" s="124"/>
      <c r="S182" s="124"/>
      <c r="T182" s="299" t="s">
        <v>438</v>
      </c>
      <c r="U182" s="305">
        <v>1</v>
      </c>
      <c r="V182" s="110" t="s">
        <v>129</v>
      </c>
      <c r="W182" s="119">
        <v>256</v>
      </c>
      <c r="X182" s="115" t="s">
        <v>117</v>
      </c>
      <c r="Y182" s="124">
        <v>128</v>
      </c>
      <c r="Z182" s="259" t="s">
        <v>398</v>
      </c>
      <c r="AA182" s="522" t="s">
        <v>35</v>
      </c>
      <c r="AB182" s="523" t="s">
        <v>118</v>
      </c>
      <c r="AC182" s="524"/>
      <c r="AD182" s="259" t="s">
        <v>438</v>
      </c>
      <c r="AE182" s="116" t="s">
        <v>441</v>
      </c>
      <c r="AF182" s="110" t="s">
        <v>441</v>
      </c>
      <c r="AG182" s="110" t="s">
        <v>438</v>
      </c>
      <c r="AH182" s="110" t="s">
        <v>441</v>
      </c>
      <c r="AI182" s="110" t="s">
        <v>484</v>
      </c>
      <c r="AJ182" s="110" t="s">
        <v>484</v>
      </c>
      <c r="AK182" s="259">
        <v>115</v>
      </c>
      <c r="AL182" s="130">
        <v>1.28</v>
      </c>
      <c r="AM182" s="128">
        <v>2.87</v>
      </c>
      <c r="AN182" s="557">
        <v>82.28</v>
      </c>
      <c r="AO182" s="122"/>
      <c r="AP182" s="429">
        <f>(8760/1000)*(Summary!$D$10*$AN182+Summary!$D$9*$AM182+Summary!$D$8*$AL182)</f>
        <v>295.73322</v>
      </c>
      <c r="AQ182" s="430">
        <f t="shared" si="8"/>
        <v>295.73322</v>
      </c>
      <c r="AR182" s="441"/>
      <c r="AS182" s="66" t="str">
        <f t="shared" si="6"/>
        <v>N</v>
      </c>
      <c r="AT182" s="38">
        <f t="shared" si="7"/>
        <v>0</v>
      </c>
      <c r="AU182" s="432" t="s">
        <v>273</v>
      </c>
      <c r="AV182" s="828">
        <v>128</v>
      </c>
      <c r="AW182" s="777">
        <f>Summary!$E$19</f>
        <v>188</v>
      </c>
      <c r="AX182" s="123"/>
      <c r="AY182" s="123"/>
      <c r="AZ182" s="123"/>
      <c r="BA182" s="123"/>
      <c r="BB182" s="123"/>
      <c r="BC182" s="123"/>
      <c r="BD182" s="123"/>
      <c r="BE182" s="123"/>
      <c r="BF182" s="123"/>
      <c r="BG182" s="123"/>
      <c r="BH182" s="123"/>
      <c r="BI182" s="123"/>
      <c r="BJ182" s="123"/>
      <c r="BK182" s="123"/>
      <c r="BL182" s="123"/>
      <c r="BM182" s="123"/>
      <c r="BN182" s="123"/>
      <c r="BO182" s="123"/>
      <c r="BP182" s="123"/>
      <c r="BQ182" s="123"/>
      <c r="BR182" s="123"/>
      <c r="BS182" s="123"/>
      <c r="BT182" s="123"/>
      <c r="BU182" s="123"/>
      <c r="BV182" s="123"/>
      <c r="BW182" s="123"/>
      <c r="BX182" s="123"/>
      <c r="BY182" s="123"/>
      <c r="BZ182" s="123"/>
      <c r="CA182" s="123"/>
      <c r="CB182" s="123"/>
      <c r="CC182" s="123"/>
      <c r="CD182" s="123"/>
      <c r="CE182" s="123"/>
      <c r="CF182" s="123"/>
      <c r="CG182" s="123"/>
      <c r="CH182" s="123"/>
      <c r="CI182" s="123"/>
      <c r="CJ182" s="123"/>
      <c r="CK182" s="123"/>
      <c r="CL182" s="123"/>
      <c r="CM182" s="123"/>
      <c r="CN182" s="123"/>
      <c r="CO182" s="123"/>
      <c r="CP182" s="123"/>
      <c r="CQ182" s="123"/>
      <c r="CR182" s="123"/>
      <c r="CS182" s="123"/>
      <c r="CT182" s="123"/>
      <c r="CU182" s="123"/>
      <c r="CV182" s="123"/>
      <c r="CW182" s="123"/>
      <c r="CX182" s="123"/>
      <c r="CY182" s="123"/>
      <c r="CZ182" s="123"/>
      <c r="DA182" s="123"/>
      <c r="DB182" s="123"/>
      <c r="DC182" s="123"/>
      <c r="DD182" s="123"/>
      <c r="DE182" s="123"/>
      <c r="DF182" s="123"/>
      <c r="DG182" s="123"/>
      <c r="DH182" s="123"/>
      <c r="DI182" s="123"/>
      <c r="DJ182" s="123"/>
      <c r="DK182" s="123"/>
      <c r="DL182" s="123"/>
      <c r="DM182" s="123"/>
      <c r="DN182" s="123"/>
      <c r="DO182" s="123"/>
      <c r="DP182" s="123"/>
      <c r="DQ182" s="123"/>
      <c r="DR182" s="123"/>
      <c r="DS182" s="123"/>
      <c r="DT182" s="123"/>
      <c r="DU182" s="123"/>
      <c r="DV182" s="123"/>
      <c r="DW182" s="123"/>
      <c r="DX182" s="123"/>
      <c r="DY182" s="123"/>
      <c r="DZ182" s="123"/>
      <c r="EA182" s="123"/>
      <c r="EB182" s="123"/>
      <c r="EC182" s="123"/>
      <c r="ED182" s="123"/>
      <c r="EE182" s="123"/>
      <c r="EF182" s="123"/>
      <c r="EG182" s="123"/>
      <c r="EH182" s="123"/>
      <c r="EI182" s="123"/>
      <c r="EJ182" s="123"/>
      <c r="EK182" s="123"/>
      <c r="EL182" s="123"/>
      <c r="EM182" s="123"/>
      <c r="EN182" s="123"/>
      <c r="EO182" s="123"/>
      <c r="EP182" s="123"/>
      <c r="EQ182" s="123"/>
      <c r="ER182" s="123"/>
      <c r="ES182" s="123"/>
      <c r="ET182" s="123"/>
      <c r="EU182" s="123"/>
      <c r="EV182" s="123"/>
      <c r="EW182" s="123"/>
      <c r="EX182" s="123"/>
      <c r="EY182" s="123"/>
      <c r="EZ182" s="123"/>
      <c r="FA182" s="123"/>
      <c r="FB182" s="123"/>
      <c r="FC182" s="123"/>
      <c r="FD182" s="123"/>
      <c r="FE182" s="123"/>
      <c r="FF182" s="123"/>
      <c r="FG182" s="123"/>
      <c r="FH182" s="123"/>
      <c r="FI182" s="123"/>
      <c r="FJ182" s="123"/>
      <c r="FK182" s="123"/>
      <c r="FL182" s="123"/>
      <c r="FM182" s="123"/>
      <c r="FN182" s="123"/>
      <c r="FO182" s="123"/>
      <c r="FP182" s="123"/>
      <c r="FQ182" s="123"/>
      <c r="FR182" s="123"/>
      <c r="FS182" s="123"/>
      <c r="FT182" s="123"/>
      <c r="FU182" s="123"/>
      <c r="FV182" s="123"/>
      <c r="FW182" s="123"/>
      <c r="FX182" s="123"/>
      <c r="FY182" s="123"/>
      <c r="FZ182" s="123"/>
      <c r="GA182" s="123"/>
      <c r="GB182" s="123"/>
      <c r="GC182" s="123"/>
      <c r="GD182" s="123"/>
      <c r="GE182" s="123"/>
      <c r="GF182" s="123"/>
      <c r="GG182" s="123"/>
      <c r="GH182" s="123"/>
      <c r="GI182" s="123"/>
      <c r="GJ182" s="123"/>
      <c r="GK182" s="123"/>
      <c r="GL182" s="123"/>
      <c r="GM182" s="123"/>
      <c r="GN182" s="123"/>
      <c r="GO182" s="123"/>
      <c r="GP182" s="123"/>
      <c r="GQ182" s="123"/>
      <c r="GR182" s="123"/>
      <c r="GS182" s="123"/>
      <c r="GT182" s="123"/>
      <c r="GU182" s="123"/>
      <c r="GV182" s="123"/>
      <c r="GW182" s="123"/>
      <c r="GX182" s="123"/>
      <c r="GY182" s="123"/>
      <c r="GZ182" s="123"/>
      <c r="HA182" s="123"/>
      <c r="HB182" s="123"/>
      <c r="HC182" s="123"/>
      <c r="HD182" s="123"/>
      <c r="HE182" s="123"/>
      <c r="HF182" s="123"/>
      <c r="HG182" s="123"/>
      <c r="HH182" s="123"/>
      <c r="HI182" s="123"/>
      <c r="HJ182" s="123"/>
      <c r="HK182" s="123"/>
      <c r="HL182" s="123"/>
      <c r="HM182" s="123"/>
      <c r="HN182" s="123"/>
      <c r="HO182" s="123"/>
      <c r="HP182" s="123"/>
      <c r="HQ182" s="123"/>
      <c r="HR182" s="123"/>
      <c r="HS182" s="123"/>
      <c r="HT182" s="123"/>
      <c r="HU182" s="123"/>
      <c r="HV182" s="123"/>
      <c r="HW182" s="123"/>
      <c r="HX182" s="123"/>
      <c r="HY182" s="123"/>
      <c r="HZ182" s="123"/>
      <c r="IA182" s="123"/>
      <c r="IB182" s="123"/>
      <c r="IC182" s="123"/>
      <c r="ID182" s="123"/>
      <c r="IE182" s="123"/>
      <c r="IF182" s="123"/>
      <c r="IG182" s="123"/>
      <c r="IH182" s="123"/>
      <c r="II182" s="123"/>
    </row>
    <row r="183" spans="1:243" s="144" customFormat="1" ht="14.25">
      <c r="A183" s="542">
        <v>177</v>
      </c>
      <c r="B183" s="405">
        <v>185</v>
      </c>
      <c r="C183" s="165" t="s">
        <v>708</v>
      </c>
      <c r="D183" s="572">
        <v>39687</v>
      </c>
      <c r="E183" s="166" t="s">
        <v>621</v>
      </c>
      <c r="F183" s="166" t="s">
        <v>632</v>
      </c>
      <c r="G183" s="582" t="s">
        <v>11</v>
      </c>
      <c r="H183" s="588">
        <v>1</v>
      </c>
      <c r="I183" s="594" t="s">
        <v>14</v>
      </c>
      <c r="J183" s="166">
        <v>4</v>
      </c>
      <c r="K183" s="601">
        <v>2</v>
      </c>
      <c r="L183" s="166" t="s">
        <v>15</v>
      </c>
      <c r="M183" s="166">
        <v>4096</v>
      </c>
      <c r="N183" s="43">
        <v>4</v>
      </c>
      <c r="O183" s="166">
        <v>1</v>
      </c>
      <c r="P183" s="587">
        <v>640</v>
      </c>
      <c r="Q183" s="587" t="s">
        <v>16</v>
      </c>
      <c r="R183" s="587" t="s">
        <v>17</v>
      </c>
      <c r="S183" s="587" t="s">
        <v>395</v>
      </c>
      <c r="T183" s="588" t="s">
        <v>441</v>
      </c>
      <c r="U183" s="165">
        <v>1</v>
      </c>
      <c r="V183" s="166" t="s">
        <v>18</v>
      </c>
      <c r="W183" s="166">
        <v>512</v>
      </c>
      <c r="X183" s="587" t="s">
        <v>19</v>
      </c>
      <c r="Y183" s="587">
        <v>32</v>
      </c>
      <c r="Z183" s="588" t="s">
        <v>20</v>
      </c>
      <c r="AA183" s="623" t="s">
        <v>21</v>
      </c>
      <c r="AB183" s="630">
        <v>0.7</v>
      </c>
      <c r="AC183" s="630" t="s">
        <v>438</v>
      </c>
      <c r="AD183" s="588" t="s">
        <v>441</v>
      </c>
      <c r="AE183" s="165" t="s">
        <v>441</v>
      </c>
      <c r="AF183" s="166" t="s">
        <v>438</v>
      </c>
      <c r="AG183" s="166" t="s">
        <v>438</v>
      </c>
      <c r="AH183" s="166" t="s">
        <v>441</v>
      </c>
      <c r="AI183" s="166">
        <v>1000</v>
      </c>
      <c r="AJ183" s="166">
        <v>100</v>
      </c>
      <c r="AK183" s="588">
        <v>230</v>
      </c>
      <c r="AL183" s="165">
        <v>1.67</v>
      </c>
      <c r="AM183" s="608">
        <v>4.51</v>
      </c>
      <c r="AN183" s="647">
        <v>86.97</v>
      </c>
      <c r="AO183" s="653"/>
      <c r="AP183" s="429">
        <f>(8760/1000)*(Summary!$D$10*$AN183+Summary!$D$9*$AM183+Summary!$D$8*$AL183)</f>
        <v>314.76432</v>
      </c>
      <c r="AQ183" s="430">
        <f t="shared" si="8"/>
        <v>299.76432</v>
      </c>
      <c r="AR183" s="440"/>
      <c r="AS183" s="66" t="str">
        <f t="shared" si="6"/>
        <v>Y</v>
      </c>
      <c r="AT183" s="38">
        <f t="shared" si="7"/>
        <v>15</v>
      </c>
      <c r="AU183" s="432" t="s">
        <v>273</v>
      </c>
      <c r="AV183" s="827">
        <v>128</v>
      </c>
      <c r="AW183" s="777">
        <f>Summary!$E$19</f>
        <v>188</v>
      </c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3"/>
      <c r="BP183" s="123"/>
      <c r="BQ183" s="123"/>
      <c r="BR183" s="123"/>
      <c r="BS183" s="123"/>
      <c r="BT183" s="123"/>
      <c r="BU183" s="123"/>
      <c r="BV183" s="123"/>
      <c r="BW183" s="123"/>
      <c r="BX183" s="123"/>
      <c r="BY183" s="123"/>
      <c r="BZ183" s="123"/>
      <c r="CA183" s="123"/>
      <c r="CB183" s="123"/>
      <c r="CC183" s="123"/>
      <c r="CD183" s="123"/>
      <c r="CE183" s="123"/>
      <c r="CF183" s="123"/>
      <c r="CG183" s="123"/>
      <c r="CH183" s="123"/>
      <c r="CI183" s="123"/>
      <c r="CJ183" s="123"/>
      <c r="CK183" s="123"/>
      <c r="CL183" s="123"/>
      <c r="CM183" s="123"/>
      <c r="CN183" s="123"/>
      <c r="CO183" s="123"/>
      <c r="CP183" s="123"/>
      <c r="CQ183" s="123"/>
      <c r="CR183" s="123"/>
      <c r="CS183" s="123"/>
      <c r="CT183" s="123"/>
      <c r="CU183" s="123"/>
      <c r="CV183" s="123"/>
      <c r="CW183" s="123"/>
      <c r="CX183" s="123"/>
      <c r="CY183" s="123"/>
      <c r="CZ183" s="123"/>
      <c r="DA183" s="123"/>
      <c r="DB183" s="123"/>
      <c r="DC183" s="123"/>
      <c r="DD183" s="123"/>
      <c r="DE183" s="123"/>
      <c r="DF183" s="123"/>
      <c r="DG183" s="123"/>
      <c r="DH183" s="123"/>
      <c r="DI183" s="123"/>
      <c r="DJ183" s="123"/>
      <c r="DK183" s="123"/>
      <c r="DL183" s="123"/>
      <c r="DM183" s="123"/>
      <c r="DN183" s="123"/>
      <c r="DO183" s="123"/>
      <c r="DP183" s="123"/>
      <c r="DQ183" s="123"/>
      <c r="DR183" s="123"/>
      <c r="DS183" s="123"/>
      <c r="DT183" s="123"/>
      <c r="DU183" s="123"/>
      <c r="DV183" s="123"/>
      <c r="DW183" s="123"/>
      <c r="DX183" s="123"/>
      <c r="DY183" s="123"/>
      <c r="DZ183" s="123"/>
      <c r="EA183" s="123"/>
      <c r="EB183" s="123"/>
      <c r="EC183" s="123"/>
      <c r="ED183" s="123"/>
      <c r="EE183" s="123"/>
      <c r="EF183" s="123"/>
      <c r="EG183" s="123"/>
      <c r="EH183" s="123"/>
      <c r="EI183" s="123"/>
      <c r="EJ183" s="123"/>
      <c r="EK183" s="123"/>
      <c r="EL183" s="123"/>
      <c r="EM183" s="123"/>
      <c r="EN183" s="123"/>
      <c r="EO183" s="123"/>
      <c r="EP183" s="123"/>
      <c r="EQ183" s="123"/>
      <c r="ER183" s="123"/>
      <c r="ES183" s="123"/>
      <c r="ET183" s="123"/>
      <c r="EU183" s="123"/>
      <c r="EV183" s="123"/>
      <c r="EW183" s="123"/>
      <c r="EX183" s="123"/>
      <c r="EY183" s="123"/>
      <c r="EZ183" s="123"/>
      <c r="FA183" s="123"/>
      <c r="FB183" s="123"/>
      <c r="FC183" s="123"/>
      <c r="FD183" s="123"/>
      <c r="FE183" s="123"/>
      <c r="FF183" s="123"/>
      <c r="FG183" s="123"/>
      <c r="FH183" s="123"/>
      <c r="FI183" s="123"/>
      <c r="FJ183" s="123"/>
      <c r="FK183" s="123"/>
      <c r="FL183" s="123"/>
      <c r="FM183" s="123"/>
      <c r="FN183" s="123"/>
      <c r="FO183" s="123"/>
      <c r="FP183" s="123"/>
      <c r="FQ183" s="123"/>
      <c r="FR183" s="123"/>
      <c r="FS183" s="123"/>
      <c r="FT183" s="123"/>
      <c r="FU183" s="123"/>
      <c r="FV183" s="123"/>
      <c r="FW183" s="123"/>
      <c r="FX183" s="123"/>
      <c r="FY183" s="123"/>
      <c r="FZ183" s="123"/>
      <c r="GA183" s="123"/>
      <c r="GB183" s="123"/>
      <c r="GC183" s="123"/>
      <c r="GD183" s="123"/>
      <c r="GE183" s="123"/>
      <c r="GF183" s="123"/>
      <c r="GG183" s="123"/>
      <c r="GH183" s="123"/>
      <c r="GI183" s="123"/>
      <c r="GJ183" s="123"/>
      <c r="GK183" s="123"/>
      <c r="GL183" s="123"/>
      <c r="GM183" s="123"/>
      <c r="GN183" s="123"/>
      <c r="GO183" s="123"/>
      <c r="GP183" s="123"/>
      <c r="GQ183" s="123"/>
      <c r="GR183" s="123"/>
      <c r="GS183" s="123"/>
      <c r="GT183" s="123"/>
      <c r="GU183" s="123"/>
      <c r="GV183" s="123"/>
      <c r="GW183" s="123"/>
      <c r="GX183" s="123"/>
      <c r="GY183" s="123"/>
      <c r="GZ183" s="123"/>
      <c r="HA183" s="123"/>
      <c r="HB183" s="123"/>
      <c r="HC183" s="123"/>
      <c r="HD183" s="123"/>
      <c r="HE183" s="123"/>
      <c r="HF183" s="123"/>
      <c r="HG183" s="123"/>
      <c r="HH183" s="123"/>
      <c r="HI183" s="123"/>
      <c r="HJ183" s="123"/>
      <c r="HK183" s="123"/>
      <c r="HL183" s="123"/>
      <c r="HM183" s="123"/>
      <c r="HN183" s="123"/>
      <c r="HO183" s="123"/>
      <c r="HP183" s="123"/>
      <c r="HQ183" s="123"/>
      <c r="HR183" s="123"/>
      <c r="HS183" s="123"/>
      <c r="HT183" s="123"/>
      <c r="HU183" s="123"/>
      <c r="HV183" s="123"/>
      <c r="HW183" s="123"/>
      <c r="HX183" s="123"/>
      <c r="HY183" s="123"/>
      <c r="HZ183" s="123"/>
      <c r="IA183" s="123"/>
      <c r="IB183" s="123"/>
      <c r="IC183" s="123"/>
      <c r="ID183" s="123"/>
      <c r="IE183" s="123"/>
      <c r="IF183" s="123"/>
      <c r="IG183" s="123"/>
      <c r="IH183" s="123"/>
      <c r="II183" s="123"/>
    </row>
    <row r="184" spans="1:49" s="4" customFormat="1" ht="102">
      <c r="A184" s="542">
        <v>178</v>
      </c>
      <c r="B184" s="405">
        <v>165</v>
      </c>
      <c r="C184" s="165" t="s">
        <v>708</v>
      </c>
      <c r="D184" s="59">
        <v>39693</v>
      </c>
      <c r="E184" s="37" t="s">
        <v>621</v>
      </c>
      <c r="F184" s="104" t="s">
        <v>432</v>
      </c>
      <c r="G184" s="49" t="s">
        <v>792</v>
      </c>
      <c r="H184" s="57">
        <v>1</v>
      </c>
      <c r="I184" s="50" t="s">
        <v>797</v>
      </c>
      <c r="J184" s="39">
        <v>1</v>
      </c>
      <c r="K184" s="465">
        <v>3</v>
      </c>
      <c r="L184" s="39" t="s">
        <v>807</v>
      </c>
      <c r="M184" s="39">
        <v>16384</v>
      </c>
      <c r="N184" s="43">
        <v>16</v>
      </c>
      <c r="O184" s="39">
        <v>1</v>
      </c>
      <c r="P184" s="75" t="s">
        <v>689</v>
      </c>
      <c r="Q184" s="66" t="s">
        <v>793</v>
      </c>
      <c r="R184" s="75"/>
      <c r="S184" s="75" t="s">
        <v>782</v>
      </c>
      <c r="T184" s="57" t="s">
        <v>438</v>
      </c>
      <c r="U184" s="50">
        <v>1</v>
      </c>
      <c r="V184" s="39" t="s">
        <v>801</v>
      </c>
      <c r="W184" s="39" t="s">
        <v>802</v>
      </c>
      <c r="X184" s="314" t="s">
        <v>599</v>
      </c>
      <c r="Y184" s="314">
        <v>32</v>
      </c>
      <c r="Z184" s="57" t="s">
        <v>396</v>
      </c>
      <c r="AA184" s="487" t="s">
        <v>794</v>
      </c>
      <c r="AB184" s="496">
        <v>0.7</v>
      </c>
      <c r="AC184" s="489" t="s">
        <v>395</v>
      </c>
      <c r="AD184" s="57" t="s">
        <v>441</v>
      </c>
      <c r="AE184" s="50" t="s">
        <v>441</v>
      </c>
      <c r="AF184" s="39" t="s">
        <v>441</v>
      </c>
      <c r="AG184" s="37" t="s">
        <v>438</v>
      </c>
      <c r="AH184" s="39" t="s">
        <v>441</v>
      </c>
      <c r="AI184" s="39" t="s">
        <v>786</v>
      </c>
      <c r="AJ184" s="39" t="s">
        <v>787</v>
      </c>
      <c r="AK184" s="57">
        <v>115</v>
      </c>
      <c r="AL184" s="36">
        <v>1.97</v>
      </c>
      <c r="AM184" s="62">
        <v>3.06</v>
      </c>
      <c r="AN184" s="204">
        <v>86.94</v>
      </c>
      <c r="AO184" s="105" t="s">
        <v>788</v>
      </c>
      <c r="AP184" s="429">
        <f>(8760/1000)*(Summary!$D$10*$AN184+Summary!$D$9*$AM184+Summary!$D$8*$AL184)</f>
        <v>315.46950000000004</v>
      </c>
      <c r="AQ184" s="430">
        <f t="shared" si="8"/>
        <v>300.46950000000004</v>
      </c>
      <c r="AR184" s="434"/>
      <c r="AS184" s="66" t="str">
        <f t="shared" si="6"/>
        <v>Y</v>
      </c>
      <c r="AT184" s="38">
        <f t="shared" si="7"/>
        <v>15</v>
      </c>
      <c r="AU184" s="432" t="s">
        <v>273</v>
      </c>
      <c r="AV184" s="829">
        <v>64</v>
      </c>
      <c r="AW184" s="777">
        <f>Summary!$E$19</f>
        <v>188</v>
      </c>
    </row>
    <row r="185" spans="1:243" s="123" customFormat="1" ht="14.25">
      <c r="A185" s="542">
        <v>179</v>
      </c>
      <c r="B185" s="405">
        <v>363</v>
      </c>
      <c r="C185" s="460" t="s">
        <v>709</v>
      </c>
      <c r="D185" s="125">
        <v>39688</v>
      </c>
      <c r="E185" s="126" t="s">
        <v>621</v>
      </c>
      <c r="F185" s="119"/>
      <c r="G185" s="124"/>
      <c r="H185" s="259">
        <v>1</v>
      </c>
      <c r="I185" s="300" t="s">
        <v>122</v>
      </c>
      <c r="J185" s="127">
        <v>4</v>
      </c>
      <c r="K185" s="475">
        <v>2.4</v>
      </c>
      <c r="L185" s="127" t="s">
        <v>115</v>
      </c>
      <c r="M185" s="127">
        <v>4096</v>
      </c>
      <c r="N185" s="43">
        <v>4</v>
      </c>
      <c r="O185" s="110">
        <v>1</v>
      </c>
      <c r="P185" s="124">
        <v>160</v>
      </c>
      <c r="Q185" s="115" t="s">
        <v>673</v>
      </c>
      <c r="R185" s="124"/>
      <c r="S185" s="124"/>
      <c r="T185" s="299" t="s">
        <v>438</v>
      </c>
      <c r="U185" s="305">
        <v>1</v>
      </c>
      <c r="V185" s="110" t="s">
        <v>129</v>
      </c>
      <c r="W185" s="119">
        <v>256</v>
      </c>
      <c r="X185" s="115" t="s">
        <v>117</v>
      </c>
      <c r="Y185" s="124">
        <v>128</v>
      </c>
      <c r="Z185" s="259" t="s">
        <v>398</v>
      </c>
      <c r="AA185" s="522" t="s">
        <v>35</v>
      </c>
      <c r="AB185" s="523" t="s">
        <v>118</v>
      </c>
      <c r="AC185" s="524"/>
      <c r="AD185" s="259" t="s">
        <v>438</v>
      </c>
      <c r="AE185" s="116" t="s">
        <v>441</v>
      </c>
      <c r="AF185" s="110" t="s">
        <v>441</v>
      </c>
      <c r="AG185" s="110" t="s">
        <v>438</v>
      </c>
      <c r="AH185" s="110" t="s">
        <v>441</v>
      </c>
      <c r="AI185" s="110" t="s">
        <v>484</v>
      </c>
      <c r="AJ185" s="110" t="s">
        <v>484</v>
      </c>
      <c r="AK185" s="259">
        <v>115</v>
      </c>
      <c r="AL185" s="555">
        <v>1.73</v>
      </c>
      <c r="AM185" s="117">
        <v>2.97</v>
      </c>
      <c r="AN185" s="557">
        <v>87.4</v>
      </c>
      <c r="AO185" s="122"/>
      <c r="AP185" s="429">
        <f>(8760/1000)*(Summary!$D$10*$AN185+Summary!$D$9*$AM185+Summary!$D$8*$AL185)</f>
        <v>315.8856</v>
      </c>
      <c r="AQ185" s="430">
        <f t="shared" si="8"/>
        <v>300.8856</v>
      </c>
      <c r="AR185" s="443"/>
      <c r="AS185" s="66" t="str">
        <f t="shared" si="6"/>
        <v>Y</v>
      </c>
      <c r="AT185" s="38">
        <f t="shared" si="7"/>
        <v>15</v>
      </c>
      <c r="AU185" s="432" t="s">
        <v>273</v>
      </c>
      <c r="AV185" s="828">
        <v>128</v>
      </c>
      <c r="AW185" s="777">
        <f>Summary!$E$19</f>
        <v>188</v>
      </c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/>
      <c r="CI185" s="100"/>
      <c r="CJ185" s="100"/>
      <c r="CK185" s="100"/>
      <c r="CL185" s="100"/>
      <c r="CM185" s="100"/>
      <c r="CN185" s="100"/>
      <c r="CO185" s="100"/>
      <c r="CP185" s="100"/>
      <c r="CQ185" s="100"/>
      <c r="CR185" s="100"/>
      <c r="CS185" s="100"/>
      <c r="CT185" s="100"/>
      <c r="CU185" s="100"/>
      <c r="CV185" s="100"/>
      <c r="CW185" s="100"/>
      <c r="CX185" s="100"/>
      <c r="CY185" s="100"/>
      <c r="CZ185" s="100"/>
      <c r="DA185" s="100"/>
      <c r="DB185" s="100"/>
      <c r="DC185" s="100"/>
      <c r="DD185" s="100"/>
      <c r="DE185" s="100"/>
      <c r="DF185" s="100"/>
      <c r="DG185" s="100"/>
      <c r="DH185" s="100"/>
      <c r="DI185" s="100"/>
      <c r="DJ185" s="100"/>
      <c r="DK185" s="100"/>
      <c r="DL185" s="100"/>
      <c r="DM185" s="100"/>
      <c r="DN185" s="100"/>
      <c r="DO185" s="100"/>
      <c r="DP185" s="100"/>
      <c r="DQ185" s="100"/>
      <c r="DR185" s="100"/>
      <c r="DS185" s="100"/>
      <c r="DT185" s="100"/>
      <c r="DU185" s="100"/>
      <c r="DV185" s="100"/>
      <c r="DW185" s="100"/>
      <c r="DX185" s="100"/>
      <c r="DY185" s="100"/>
      <c r="DZ185" s="100"/>
      <c r="EA185" s="100"/>
      <c r="EB185" s="100"/>
      <c r="EC185" s="100"/>
      <c r="ED185" s="100"/>
      <c r="EE185" s="100"/>
      <c r="EF185" s="100"/>
      <c r="EG185" s="100"/>
      <c r="EH185" s="100"/>
      <c r="EI185" s="100"/>
      <c r="EJ185" s="100"/>
      <c r="EK185" s="100"/>
      <c r="EL185" s="100"/>
      <c r="EM185" s="100"/>
      <c r="EN185" s="100"/>
      <c r="EO185" s="100"/>
      <c r="EP185" s="100"/>
      <c r="EQ185" s="100"/>
      <c r="ER185" s="100"/>
      <c r="ES185" s="100"/>
      <c r="ET185" s="100"/>
      <c r="EU185" s="100"/>
      <c r="EV185" s="100"/>
      <c r="EW185" s="100"/>
      <c r="EX185" s="100"/>
      <c r="EY185" s="100"/>
      <c r="EZ185" s="100"/>
      <c r="FA185" s="100"/>
      <c r="FB185" s="100"/>
      <c r="FC185" s="100"/>
      <c r="FD185" s="100"/>
      <c r="FE185" s="100"/>
      <c r="FF185" s="100"/>
      <c r="FG185" s="100"/>
      <c r="FH185" s="100"/>
      <c r="FI185" s="100"/>
      <c r="FJ185" s="100"/>
      <c r="FK185" s="100"/>
      <c r="FL185" s="100"/>
      <c r="FM185" s="100"/>
      <c r="FN185" s="100"/>
      <c r="FO185" s="100"/>
      <c r="FP185" s="100"/>
      <c r="FQ185" s="100"/>
      <c r="FR185" s="100"/>
      <c r="FS185" s="100"/>
      <c r="FT185" s="100"/>
      <c r="FU185" s="100"/>
      <c r="FV185" s="100"/>
      <c r="FW185" s="100"/>
      <c r="FX185" s="100"/>
      <c r="FY185" s="100"/>
      <c r="FZ185" s="100"/>
      <c r="GA185" s="100"/>
      <c r="GB185" s="100"/>
      <c r="GC185" s="100"/>
      <c r="GD185" s="100"/>
      <c r="GE185" s="100"/>
      <c r="GF185" s="100"/>
      <c r="GG185" s="100"/>
      <c r="GH185" s="100"/>
      <c r="GI185" s="100"/>
      <c r="GJ185" s="100"/>
      <c r="GK185" s="100"/>
      <c r="GL185" s="100"/>
      <c r="GM185" s="100"/>
      <c r="GN185" s="100"/>
      <c r="GO185" s="100"/>
      <c r="GP185" s="100"/>
      <c r="GQ185" s="100"/>
      <c r="GR185" s="100"/>
      <c r="GS185" s="100"/>
      <c r="GT185" s="100"/>
      <c r="GU185" s="100"/>
      <c r="GV185" s="100"/>
      <c r="GW185" s="100"/>
      <c r="GX185" s="100"/>
      <c r="GY185" s="100"/>
      <c r="GZ185" s="100"/>
      <c r="HA185" s="100"/>
      <c r="HB185" s="100"/>
      <c r="HC185" s="100"/>
      <c r="HD185" s="100"/>
      <c r="HE185" s="100"/>
      <c r="HF185" s="100"/>
      <c r="HG185" s="100"/>
      <c r="HH185" s="100"/>
      <c r="HI185" s="100"/>
      <c r="HJ185" s="100"/>
      <c r="HK185" s="100"/>
      <c r="HL185" s="100"/>
      <c r="HM185" s="100"/>
      <c r="HN185" s="100"/>
      <c r="HO185" s="100"/>
      <c r="HP185" s="100"/>
      <c r="HQ185" s="100"/>
      <c r="HR185" s="100"/>
      <c r="HS185" s="100"/>
      <c r="HT185" s="100"/>
      <c r="HU185" s="100"/>
      <c r="HV185" s="100"/>
      <c r="HW185" s="100"/>
      <c r="HX185" s="100"/>
      <c r="HY185" s="100"/>
      <c r="HZ185" s="100"/>
      <c r="IA185" s="100"/>
      <c r="IB185" s="100"/>
      <c r="IC185" s="100"/>
      <c r="ID185" s="100"/>
      <c r="IE185" s="100"/>
      <c r="IF185" s="100"/>
      <c r="IG185" s="100"/>
      <c r="IH185" s="100"/>
      <c r="II185" s="100"/>
    </row>
    <row r="186" spans="1:243" s="118" customFormat="1" ht="12.75">
      <c r="A186" s="542">
        <v>180</v>
      </c>
      <c r="B186" s="405">
        <v>355</v>
      </c>
      <c r="C186" s="460" t="s">
        <v>697</v>
      </c>
      <c r="D186" s="125">
        <v>39687</v>
      </c>
      <c r="E186" s="126" t="s">
        <v>621</v>
      </c>
      <c r="F186" s="119"/>
      <c r="G186" s="124"/>
      <c r="H186" s="260">
        <v>1</v>
      </c>
      <c r="I186" s="300" t="s">
        <v>119</v>
      </c>
      <c r="J186" s="127">
        <v>4</v>
      </c>
      <c r="K186" s="475">
        <v>2.3</v>
      </c>
      <c r="L186" s="127" t="s">
        <v>115</v>
      </c>
      <c r="M186" s="127">
        <v>4096</v>
      </c>
      <c r="N186" s="43">
        <v>4</v>
      </c>
      <c r="O186" s="110">
        <v>1</v>
      </c>
      <c r="P186" s="124">
        <v>320</v>
      </c>
      <c r="Q186" s="115" t="s">
        <v>673</v>
      </c>
      <c r="R186" s="124"/>
      <c r="S186" s="124"/>
      <c r="T186" s="299" t="s">
        <v>438</v>
      </c>
      <c r="U186" s="305">
        <v>1</v>
      </c>
      <c r="V186" s="110" t="s">
        <v>129</v>
      </c>
      <c r="W186" s="119">
        <v>256</v>
      </c>
      <c r="X186" s="115" t="s">
        <v>117</v>
      </c>
      <c r="Y186" s="124">
        <v>128</v>
      </c>
      <c r="Z186" s="259" t="s">
        <v>398</v>
      </c>
      <c r="AA186" s="522" t="s">
        <v>35</v>
      </c>
      <c r="AB186" s="523" t="s">
        <v>118</v>
      </c>
      <c r="AC186" s="524"/>
      <c r="AD186" s="259" t="s">
        <v>438</v>
      </c>
      <c r="AE186" s="116" t="s">
        <v>441</v>
      </c>
      <c r="AF186" s="110" t="s">
        <v>441</v>
      </c>
      <c r="AG186" s="110" t="s">
        <v>438</v>
      </c>
      <c r="AH186" s="110" t="s">
        <v>441</v>
      </c>
      <c r="AI186" s="110" t="s">
        <v>484</v>
      </c>
      <c r="AJ186" s="110" t="s">
        <v>484</v>
      </c>
      <c r="AK186" s="259">
        <v>115</v>
      </c>
      <c r="AL186" s="555">
        <v>1.29</v>
      </c>
      <c r="AM186" s="117">
        <v>3</v>
      </c>
      <c r="AN186" s="557">
        <v>88.4</v>
      </c>
      <c r="AO186" s="122"/>
      <c r="AP186" s="429">
        <f>(8760/1000)*(Summary!$D$10*$AN186+Summary!$D$9*$AM186+Summary!$D$8*$AL186)</f>
        <v>317.28282</v>
      </c>
      <c r="AQ186" s="430">
        <f t="shared" si="8"/>
        <v>302.28282</v>
      </c>
      <c r="AR186" s="434"/>
      <c r="AS186" s="66" t="str">
        <f t="shared" si="6"/>
        <v>Y</v>
      </c>
      <c r="AT186" s="38">
        <f t="shared" si="7"/>
        <v>15</v>
      </c>
      <c r="AU186" s="432" t="s">
        <v>273</v>
      </c>
      <c r="AV186" s="828">
        <v>128</v>
      </c>
      <c r="AW186" s="777">
        <f>Summary!$E$19</f>
        <v>188</v>
      </c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</row>
    <row r="187" spans="1:243" s="123" customFormat="1" ht="14.25">
      <c r="A187" s="542">
        <v>181</v>
      </c>
      <c r="B187" s="405">
        <v>184</v>
      </c>
      <c r="C187" s="181" t="s">
        <v>708</v>
      </c>
      <c r="D187" s="572">
        <v>39687</v>
      </c>
      <c r="E187" s="166" t="s">
        <v>621</v>
      </c>
      <c r="F187" s="166" t="s">
        <v>632</v>
      </c>
      <c r="G187" s="582" t="s">
        <v>11</v>
      </c>
      <c r="H187" s="588">
        <v>1</v>
      </c>
      <c r="I187" s="594" t="s">
        <v>14</v>
      </c>
      <c r="J187" s="166">
        <v>4</v>
      </c>
      <c r="K187" s="601">
        <v>2</v>
      </c>
      <c r="L187" s="166" t="s">
        <v>15</v>
      </c>
      <c r="M187" s="166">
        <v>4096</v>
      </c>
      <c r="N187" s="43">
        <v>4</v>
      </c>
      <c r="O187" s="166">
        <v>1</v>
      </c>
      <c r="P187" s="587">
        <v>640</v>
      </c>
      <c r="Q187" s="587" t="s">
        <v>16</v>
      </c>
      <c r="R187" s="587" t="s">
        <v>17</v>
      </c>
      <c r="S187" s="587" t="s">
        <v>395</v>
      </c>
      <c r="T187" s="588" t="s">
        <v>441</v>
      </c>
      <c r="U187" s="165">
        <v>1</v>
      </c>
      <c r="V187" s="166" t="s">
        <v>18</v>
      </c>
      <c r="W187" s="166">
        <v>512</v>
      </c>
      <c r="X187" s="587" t="s">
        <v>19</v>
      </c>
      <c r="Y187" s="587">
        <v>32</v>
      </c>
      <c r="Z187" s="588" t="s">
        <v>20</v>
      </c>
      <c r="AA187" s="623" t="s">
        <v>21</v>
      </c>
      <c r="AB187" s="630">
        <v>0.7</v>
      </c>
      <c r="AC187" s="630" t="s">
        <v>438</v>
      </c>
      <c r="AD187" s="588" t="s">
        <v>441</v>
      </c>
      <c r="AE187" s="165" t="s">
        <v>441</v>
      </c>
      <c r="AF187" s="166" t="s">
        <v>438</v>
      </c>
      <c r="AG187" s="166" t="s">
        <v>438</v>
      </c>
      <c r="AH187" s="166" t="s">
        <v>441</v>
      </c>
      <c r="AI187" s="166">
        <v>1000</v>
      </c>
      <c r="AJ187" s="166">
        <v>100</v>
      </c>
      <c r="AK187" s="588">
        <v>115</v>
      </c>
      <c r="AL187" s="165">
        <v>1.58</v>
      </c>
      <c r="AM187" s="608">
        <v>4.42</v>
      </c>
      <c r="AN187" s="647">
        <v>87.99</v>
      </c>
      <c r="AO187" s="653"/>
      <c r="AP187" s="429">
        <f>(8760/1000)*(Summary!$D$10*$AN187+Summary!$D$9*$AM187+Summary!$D$8*$AL187)</f>
        <v>317.86535999999995</v>
      </c>
      <c r="AQ187" s="430">
        <f t="shared" si="8"/>
        <v>302.86535999999995</v>
      </c>
      <c r="AR187" s="440"/>
      <c r="AS187" s="66" t="str">
        <f t="shared" si="6"/>
        <v>Y</v>
      </c>
      <c r="AT187" s="38">
        <f t="shared" si="7"/>
        <v>15</v>
      </c>
      <c r="AU187" s="432" t="s">
        <v>273</v>
      </c>
      <c r="AV187" s="827">
        <v>128</v>
      </c>
      <c r="AW187" s="777">
        <f>Summary!$E$19</f>
        <v>188</v>
      </c>
      <c r="AX187" s="118"/>
      <c r="AY187" s="118"/>
      <c r="AZ187" s="118"/>
      <c r="BA187" s="118"/>
      <c r="BB187" s="118"/>
      <c r="BC187" s="118"/>
      <c r="BD187" s="118"/>
      <c r="BE187" s="118"/>
      <c r="BF187" s="118"/>
      <c r="BG187" s="118"/>
      <c r="BH187" s="118"/>
      <c r="BI187" s="118"/>
      <c r="BJ187" s="118"/>
      <c r="BK187" s="118"/>
      <c r="BL187" s="118"/>
      <c r="BM187" s="118"/>
      <c r="BN187" s="118"/>
      <c r="BO187" s="118"/>
      <c r="BP187" s="118"/>
      <c r="BQ187" s="118"/>
      <c r="BR187" s="118"/>
      <c r="BS187" s="118"/>
      <c r="BT187" s="118"/>
      <c r="BU187" s="118"/>
      <c r="BV187" s="118"/>
      <c r="BW187" s="118"/>
      <c r="BX187" s="118"/>
      <c r="BY187" s="118"/>
      <c r="BZ187" s="118"/>
      <c r="CA187" s="118"/>
      <c r="CB187" s="118"/>
      <c r="CC187" s="118"/>
      <c r="CD187" s="118"/>
      <c r="CE187" s="118"/>
      <c r="CF187" s="118"/>
      <c r="CG187" s="118"/>
      <c r="CH187" s="118"/>
      <c r="CI187" s="118"/>
      <c r="CJ187" s="118"/>
      <c r="CK187" s="118"/>
      <c r="CL187" s="118"/>
      <c r="CM187" s="118"/>
      <c r="CN187" s="118"/>
      <c r="CO187" s="118"/>
      <c r="CP187" s="118"/>
      <c r="CQ187" s="118"/>
      <c r="CR187" s="118"/>
      <c r="CS187" s="118"/>
      <c r="CT187" s="118"/>
      <c r="CU187" s="118"/>
      <c r="CV187" s="118"/>
      <c r="CW187" s="118"/>
      <c r="CX187" s="118"/>
      <c r="CY187" s="118"/>
      <c r="CZ187" s="118"/>
      <c r="DA187" s="118"/>
      <c r="DB187" s="118"/>
      <c r="DC187" s="118"/>
      <c r="DD187" s="118"/>
      <c r="DE187" s="118"/>
      <c r="DF187" s="118"/>
      <c r="DG187" s="118"/>
      <c r="DH187" s="118"/>
      <c r="DI187" s="118"/>
      <c r="DJ187" s="118"/>
      <c r="DK187" s="118"/>
      <c r="DL187" s="118"/>
      <c r="DM187" s="118"/>
      <c r="DN187" s="118"/>
      <c r="DO187" s="118"/>
      <c r="DP187" s="118"/>
      <c r="DQ187" s="118"/>
      <c r="DR187" s="118"/>
      <c r="DS187" s="118"/>
      <c r="DT187" s="118"/>
      <c r="DU187" s="118"/>
      <c r="DV187" s="118"/>
      <c r="DW187" s="118"/>
      <c r="DX187" s="118"/>
      <c r="DY187" s="118"/>
      <c r="DZ187" s="118"/>
      <c r="EA187" s="118"/>
      <c r="EB187" s="118"/>
      <c r="EC187" s="118"/>
      <c r="ED187" s="118"/>
      <c r="EE187" s="118"/>
      <c r="EF187" s="118"/>
      <c r="EG187" s="118"/>
      <c r="EH187" s="118"/>
      <c r="EI187" s="118"/>
      <c r="EJ187" s="118"/>
      <c r="EK187" s="118"/>
      <c r="EL187" s="118"/>
      <c r="EM187" s="118"/>
      <c r="EN187" s="118"/>
      <c r="EO187" s="118"/>
      <c r="EP187" s="118"/>
      <c r="EQ187" s="118"/>
      <c r="ER187" s="118"/>
      <c r="ES187" s="118"/>
      <c r="ET187" s="118"/>
      <c r="EU187" s="118"/>
      <c r="EV187" s="118"/>
      <c r="EW187" s="118"/>
      <c r="EX187" s="118"/>
      <c r="EY187" s="118"/>
      <c r="EZ187" s="118"/>
      <c r="FA187" s="118"/>
      <c r="FB187" s="118"/>
      <c r="FC187" s="118"/>
      <c r="FD187" s="118"/>
      <c r="FE187" s="118"/>
      <c r="FF187" s="118"/>
      <c r="FG187" s="118"/>
      <c r="FH187" s="118"/>
      <c r="FI187" s="118"/>
      <c r="FJ187" s="118"/>
      <c r="FK187" s="118"/>
      <c r="FL187" s="118"/>
      <c r="FM187" s="118"/>
      <c r="FN187" s="118"/>
      <c r="FO187" s="118"/>
      <c r="FP187" s="118"/>
      <c r="FQ187" s="118"/>
      <c r="FR187" s="118"/>
      <c r="FS187" s="118"/>
      <c r="FT187" s="118"/>
      <c r="FU187" s="118"/>
      <c r="FV187" s="118"/>
      <c r="FW187" s="118"/>
      <c r="FX187" s="118"/>
      <c r="FY187" s="118"/>
      <c r="FZ187" s="118"/>
      <c r="GA187" s="118"/>
      <c r="GB187" s="118"/>
      <c r="GC187" s="118"/>
      <c r="GD187" s="118"/>
      <c r="GE187" s="118"/>
      <c r="GF187" s="118"/>
      <c r="GG187" s="118"/>
      <c r="GH187" s="118"/>
      <c r="GI187" s="118"/>
      <c r="GJ187" s="118"/>
      <c r="GK187" s="118"/>
      <c r="GL187" s="118"/>
      <c r="GM187" s="118"/>
      <c r="GN187" s="118"/>
      <c r="GO187" s="118"/>
      <c r="GP187" s="118"/>
      <c r="GQ187" s="118"/>
      <c r="GR187" s="118"/>
      <c r="GS187" s="118"/>
      <c r="GT187" s="118"/>
      <c r="GU187" s="118"/>
      <c r="GV187" s="118"/>
      <c r="GW187" s="118"/>
      <c r="GX187" s="118"/>
      <c r="GY187" s="118"/>
      <c r="GZ187" s="118"/>
      <c r="HA187" s="118"/>
      <c r="HB187" s="118"/>
      <c r="HC187" s="118"/>
      <c r="HD187" s="118"/>
      <c r="HE187" s="118"/>
      <c r="HF187" s="118"/>
      <c r="HG187" s="118"/>
      <c r="HH187" s="118"/>
      <c r="HI187" s="118"/>
      <c r="HJ187" s="118"/>
      <c r="HK187" s="118"/>
      <c r="HL187" s="118"/>
      <c r="HM187" s="118"/>
      <c r="HN187" s="118"/>
      <c r="HO187" s="118"/>
      <c r="HP187" s="118"/>
      <c r="HQ187" s="118"/>
      <c r="HR187" s="118"/>
      <c r="HS187" s="118"/>
      <c r="HT187" s="118"/>
      <c r="HU187" s="118"/>
      <c r="HV187" s="118"/>
      <c r="HW187" s="118"/>
      <c r="HX187" s="118"/>
      <c r="HY187" s="118"/>
      <c r="HZ187" s="118"/>
      <c r="IA187" s="118"/>
      <c r="IB187" s="118"/>
      <c r="IC187" s="118"/>
      <c r="ID187" s="118"/>
      <c r="IE187" s="118"/>
      <c r="IF187" s="118"/>
      <c r="IG187" s="118"/>
      <c r="IH187" s="118"/>
      <c r="II187" s="118"/>
    </row>
    <row r="188" spans="1:243" s="5" customFormat="1" ht="12.75">
      <c r="A188" s="542">
        <v>182</v>
      </c>
      <c r="B188" s="405">
        <v>280</v>
      </c>
      <c r="C188" s="460" t="s">
        <v>697</v>
      </c>
      <c r="D188" s="59">
        <v>39695</v>
      </c>
      <c r="E188" s="104" t="s">
        <v>621</v>
      </c>
      <c r="F188" s="104" t="s">
        <v>241</v>
      </c>
      <c r="G188" s="49"/>
      <c r="H188" s="57">
        <v>1</v>
      </c>
      <c r="I188" s="107" t="s">
        <v>238</v>
      </c>
      <c r="J188" s="39">
        <v>3</v>
      </c>
      <c r="K188" s="465">
        <v>2.3</v>
      </c>
      <c r="L188" s="60" t="s">
        <v>239</v>
      </c>
      <c r="M188" s="60">
        <v>2048</v>
      </c>
      <c r="N188" s="43">
        <v>2</v>
      </c>
      <c r="O188" s="39">
        <v>1</v>
      </c>
      <c r="P188" s="56" t="s">
        <v>744</v>
      </c>
      <c r="Q188" s="56" t="s">
        <v>233</v>
      </c>
      <c r="R188" s="56" t="s">
        <v>234</v>
      </c>
      <c r="S188" s="75"/>
      <c r="T188" s="108" t="s">
        <v>480</v>
      </c>
      <c r="U188" s="50">
        <v>1</v>
      </c>
      <c r="V188" s="60" t="s">
        <v>242</v>
      </c>
      <c r="W188" s="60" t="s">
        <v>802</v>
      </c>
      <c r="X188" s="56" t="s">
        <v>599</v>
      </c>
      <c r="Y188" s="75">
        <v>32</v>
      </c>
      <c r="Z188" s="108" t="s">
        <v>20</v>
      </c>
      <c r="AA188" s="490" t="s">
        <v>245</v>
      </c>
      <c r="AB188" s="521" t="s">
        <v>236</v>
      </c>
      <c r="AC188" s="521" t="s">
        <v>441</v>
      </c>
      <c r="AD188" s="57"/>
      <c r="AE188" s="107" t="s">
        <v>441</v>
      </c>
      <c r="AF188" s="60" t="s">
        <v>441</v>
      </c>
      <c r="AG188" s="60" t="s">
        <v>438</v>
      </c>
      <c r="AH188" s="60" t="s">
        <v>441</v>
      </c>
      <c r="AI188" s="60">
        <v>1000</v>
      </c>
      <c r="AJ188" s="60">
        <v>1000</v>
      </c>
      <c r="AK188" s="57">
        <v>115</v>
      </c>
      <c r="AL188" s="50">
        <v>2.4</v>
      </c>
      <c r="AM188" s="39">
        <v>5.4</v>
      </c>
      <c r="AN188" s="203">
        <v>82.7</v>
      </c>
      <c r="AO188" s="105" t="s">
        <v>246</v>
      </c>
      <c r="AP188" s="429">
        <f>(8760/1000)*(Summary!$D$10*$AN188+Summary!$D$9*$AM188+Summary!$D$8*$AL188)</f>
        <v>303.70920000000007</v>
      </c>
      <c r="AQ188" s="430">
        <f t="shared" si="8"/>
        <v>303.70920000000007</v>
      </c>
      <c r="AR188" s="442"/>
      <c r="AS188" s="66" t="str">
        <f t="shared" si="6"/>
        <v>N</v>
      </c>
      <c r="AT188" s="38">
        <f t="shared" si="7"/>
        <v>0</v>
      </c>
      <c r="AU188" s="432" t="s">
        <v>273</v>
      </c>
      <c r="AV188" s="833">
        <v>128</v>
      </c>
      <c r="AW188" s="777">
        <f>Summary!$E$19</f>
        <v>188</v>
      </c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</row>
    <row r="189" spans="1:243" s="123" customFormat="1" ht="14.25">
      <c r="A189" s="542">
        <v>183</v>
      </c>
      <c r="B189" s="405">
        <v>388</v>
      </c>
      <c r="C189" s="78" t="s">
        <v>715</v>
      </c>
      <c r="D189" s="170">
        <v>39694</v>
      </c>
      <c r="E189" s="145" t="s">
        <v>621</v>
      </c>
      <c r="F189" s="146"/>
      <c r="G189" s="41"/>
      <c r="H189" s="150">
        <v>1</v>
      </c>
      <c r="I189" s="173" t="s">
        <v>165</v>
      </c>
      <c r="J189" s="147">
        <v>4</v>
      </c>
      <c r="K189" s="476">
        <v>3</v>
      </c>
      <c r="L189" s="148" t="s">
        <v>153</v>
      </c>
      <c r="M189" s="147">
        <v>2048</v>
      </c>
      <c r="N189" s="43">
        <v>2</v>
      </c>
      <c r="O189" s="147">
        <v>1</v>
      </c>
      <c r="P189" s="149" t="s">
        <v>150</v>
      </c>
      <c r="Q189" s="149">
        <v>1</v>
      </c>
      <c r="R189" s="149" t="s">
        <v>620</v>
      </c>
      <c r="S189" s="149" t="s">
        <v>397</v>
      </c>
      <c r="T189" s="150" t="s">
        <v>438</v>
      </c>
      <c r="U189" s="173">
        <v>1</v>
      </c>
      <c r="V189" s="147" t="s">
        <v>154</v>
      </c>
      <c r="W189" s="147">
        <v>256</v>
      </c>
      <c r="X189" s="149"/>
      <c r="Y189" s="149">
        <v>128</v>
      </c>
      <c r="Z189" s="306" t="s">
        <v>396</v>
      </c>
      <c r="AA189" s="525">
        <v>550</v>
      </c>
      <c r="AB189" s="526"/>
      <c r="AC189" s="526"/>
      <c r="AD189" s="150" t="s">
        <v>441</v>
      </c>
      <c r="AE189" s="173" t="s">
        <v>438</v>
      </c>
      <c r="AF189" s="147" t="s">
        <v>438</v>
      </c>
      <c r="AG189" s="147" t="s">
        <v>441</v>
      </c>
      <c r="AH189" s="147" t="s">
        <v>438</v>
      </c>
      <c r="AI189" s="147" t="s">
        <v>475</v>
      </c>
      <c r="AJ189" s="147" t="s">
        <v>475</v>
      </c>
      <c r="AK189" s="150">
        <v>120</v>
      </c>
      <c r="AL189" s="173">
        <v>2.06</v>
      </c>
      <c r="AM189" s="147">
        <v>3.02</v>
      </c>
      <c r="AN189" s="203">
        <v>84.8</v>
      </c>
      <c r="AO189" s="151"/>
      <c r="AP189" s="429">
        <f>(8760/1000)*(Summary!$D$10*$AN189+Summary!$D$9*$AM189+Summary!$D$8*$AL189)</f>
        <v>308.38704000000007</v>
      </c>
      <c r="AQ189" s="430">
        <f t="shared" si="8"/>
        <v>308.38704000000007</v>
      </c>
      <c r="AR189" s="438"/>
      <c r="AS189" s="66" t="str">
        <f t="shared" si="6"/>
        <v>N</v>
      </c>
      <c r="AT189" s="38">
        <f t="shared" si="7"/>
        <v>0</v>
      </c>
      <c r="AU189" s="432" t="s">
        <v>273</v>
      </c>
      <c r="AV189" s="828">
        <v>128</v>
      </c>
      <c r="AW189" s="777">
        <f>Summary!$E$19</f>
        <v>188</v>
      </c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</row>
    <row r="190" spans="1:243" s="123" customFormat="1" ht="12.75">
      <c r="A190" s="542">
        <v>184</v>
      </c>
      <c r="B190" s="405">
        <v>359</v>
      </c>
      <c r="C190" s="460" t="s">
        <v>709</v>
      </c>
      <c r="D190" s="125">
        <v>39687</v>
      </c>
      <c r="E190" s="126" t="s">
        <v>621</v>
      </c>
      <c r="F190" s="119"/>
      <c r="G190" s="124"/>
      <c r="H190" s="259">
        <v>1</v>
      </c>
      <c r="I190" s="300" t="s">
        <v>124</v>
      </c>
      <c r="J190" s="127">
        <v>4</v>
      </c>
      <c r="K190" s="474">
        <v>2.83</v>
      </c>
      <c r="L190" s="127" t="s">
        <v>128</v>
      </c>
      <c r="M190" s="114">
        <v>2048</v>
      </c>
      <c r="N190" s="43">
        <v>2</v>
      </c>
      <c r="O190" s="110">
        <v>1</v>
      </c>
      <c r="P190" s="124">
        <v>160</v>
      </c>
      <c r="Q190" s="115" t="s">
        <v>673</v>
      </c>
      <c r="R190" s="124"/>
      <c r="S190" s="124"/>
      <c r="T190" s="299" t="s">
        <v>438</v>
      </c>
      <c r="U190" s="305">
        <v>1</v>
      </c>
      <c r="V190" s="110" t="s">
        <v>129</v>
      </c>
      <c r="W190" s="119">
        <v>256</v>
      </c>
      <c r="X190" s="115" t="s">
        <v>117</v>
      </c>
      <c r="Y190" s="124">
        <v>128</v>
      </c>
      <c r="Z190" s="259" t="s">
        <v>398</v>
      </c>
      <c r="AA190" s="522" t="s">
        <v>131</v>
      </c>
      <c r="AB190" s="523" t="s">
        <v>118</v>
      </c>
      <c r="AC190" s="524"/>
      <c r="AD190" s="259" t="s">
        <v>438</v>
      </c>
      <c r="AE190" s="116" t="s">
        <v>441</v>
      </c>
      <c r="AF190" s="110" t="s">
        <v>441</v>
      </c>
      <c r="AG190" s="110" t="s">
        <v>438</v>
      </c>
      <c r="AH190" s="110" t="s">
        <v>441</v>
      </c>
      <c r="AI190" s="110" t="s">
        <v>484</v>
      </c>
      <c r="AJ190" s="110" t="s">
        <v>484</v>
      </c>
      <c r="AK190" s="259">
        <v>115</v>
      </c>
      <c r="AL190" s="130">
        <v>1.6</v>
      </c>
      <c r="AM190" s="128">
        <v>2.3</v>
      </c>
      <c r="AN190" s="557">
        <v>86.8</v>
      </c>
      <c r="AO190" s="122"/>
      <c r="AP190" s="429">
        <f>(8760/1000)*(Summary!$D$10*$AN190+Summary!$D$9*$AM190+Summary!$D$8*$AL190)</f>
        <v>312.8634</v>
      </c>
      <c r="AQ190" s="430">
        <f t="shared" si="8"/>
        <v>312.8634</v>
      </c>
      <c r="AR190" s="431"/>
      <c r="AS190" s="66" t="str">
        <f t="shared" si="6"/>
        <v>N</v>
      </c>
      <c r="AT190" s="38">
        <f t="shared" si="7"/>
        <v>0</v>
      </c>
      <c r="AU190" s="432" t="s">
        <v>273</v>
      </c>
      <c r="AV190" s="828">
        <v>128</v>
      </c>
      <c r="AW190" s="777">
        <f>Summary!$E$19</f>
        <v>188</v>
      </c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</row>
    <row r="191" spans="1:49" s="5" customFormat="1" ht="12.75">
      <c r="A191" s="542">
        <v>185</v>
      </c>
      <c r="B191" s="405">
        <v>351</v>
      </c>
      <c r="C191" s="460" t="s">
        <v>697</v>
      </c>
      <c r="D191" s="125">
        <v>39687</v>
      </c>
      <c r="E191" s="126" t="s">
        <v>621</v>
      </c>
      <c r="F191" s="119"/>
      <c r="G191" s="124"/>
      <c r="H191" s="259">
        <v>1</v>
      </c>
      <c r="I191" s="300" t="s">
        <v>119</v>
      </c>
      <c r="J191" s="127">
        <v>4</v>
      </c>
      <c r="K191" s="474">
        <v>2.3</v>
      </c>
      <c r="L191" s="127" t="s">
        <v>115</v>
      </c>
      <c r="M191" s="114">
        <v>2048</v>
      </c>
      <c r="N191" s="43">
        <v>2</v>
      </c>
      <c r="O191" s="110">
        <v>1</v>
      </c>
      <c r="P191" s="124">
        <v>320</v>
      </c>
      <c r="Q191" s="115" t="s">
        <v>673</v>
      </c>
      <c r="R191" s="124"/>
      <c r="S191" s="124"/>
      <c r="T191" s="299" t="s">
        <v>438</v>
      </c>
      <c r="U191" s="305">
        <v>1</v>
      </c>
      <c r="V191" s="110" t="s">
        <v>129</v>
      </c>
      <c r="W191" s="119">
        <v>256</v>
      </c>
      <c r="X191" s="115" t="s">
        <v>117</v>
      </c>
      <c r="Y191" s="124">
        <v>128</v>
      </c>
      <c r="Z191" s="259" t="s">
        <v>398</v>
      </c>
      <c r="AA191" s="522" t="s">
        <v>35</v>
      </c>
      <c r="AB191" s="523" t="s">
        <v>118</v>
      </c>
      <c r="AC191" s="524"/>
      <c r="AD191" s="259" t="s">
        <v>438</v>
      </c>
      <c r="AE191" s="116" t="s">
        <v>441</v>
      </c>
      <c r="AF191" s="110" t="s">
        <v>441</v>
      </c>
      <c r="AG191" s="110" t="s">
        <v>438</v>
      </c>
      <c r="AH191" s="110" t="s">
        <v>441</v>
      </c>
      <c r="AI191" s="110" t="s">
        <v>484</v>
      </c>
      <c r="AJ191" s="110" t="s">
        <v>484</v>
      </c>
      <c r="AK191" s="259">
        <v>115</v>
      </c>
      <c r="AL191" s="555">
        <v>1.27</v>
      </c>
      <c r="AM191" s="117">
        <v>2.89</v>
      </c>
      <c r="AN191" s="557">
        <v>88.74</v>
      </c>
      <c r="AO191" s="122"/>
      <c r="AP191" s="429">
        <f>(8760/1000)*(Summary!$D$10*$AN191+Summary!$D$9*$AM191+Summary!$D$8*$AL191)</f>
        <v>318.32964000000004</v>
      </c>
      <c r="AQ191" s="430">
        <f t="shared" si="8"/>
        <v>318.32964000000004</v>
      </c>
      <c r="AR191" s="431"/>
      <c r="AS191" s="66" t="str">
        <f t="shared" si="6"/>
        <v>N</v>
      </c>
      <c r="AT191" s="38">
        <f t="shared" si="7"/>
        <v>0</v>
      </c>
      <c r="AU191" s="432" t="s">
        <v>273</v>
      </c>
      <c r="AV191" s="828">
        <v>128</v>
      </c>
      <c r="AW191" s="777">
        <f>Summary!$E$19</f>
        <v>188</v>
      </c>
    </row>
    <row r="192" spans="1:243" s="5" customFormat="1" ht="14.25">
      <c r="A192" s="542">
        <v>186</v>
      </c>
      <c r="B192" s="405">
        <v>380</v>
      </c>
      <c r="C192" s="78" t="s">
        <v>715</v>
      </c>
      <c r="D192" s="170">
        <v>39694</v>
      </c>
      <c r="E192" s="166" t="s">
        <v>621</v>
      </c>
      <c r="F192" s="146"/>
      <c r="G192" s="41"/>
      <c r="H192" s="150">
        <v>1</v>
      </c>
      <c r="I192" s="173" t="s">
        <v>152</v>
      </c>
      <c r="J192" s="147">
        <v>3</v>
      </c>
      <c r="K192" s="476">
        <v>2.4</v>
      </c>
      <c r="L192" s="148" t="s">
        <v>153</v>
      </c>
      <c r="M192" s="147">
        <v>2048</v>
      </c>
      <c r="N192" s="43">
        <v>2</v>
      </c>
      <c r="O192" s="147">
        <v>1</v>
      </c>
      <c r="P192" s="149" t="s">
        <v>150</v>
      </c>
      <c r="Q192" s="149">
        <v>1</v>
      </c>
      <c r="R192" s="149" t="s">
        <v>620</v>
      </c>
      <c r="S192" s="149" t="s">
        <v>397</v>
      </c>
      <c r="T192" s="150" t="s">
        <v>438</v>
      </c>
      <c r="U192" s="173">
        <v>1</v>
      </c>
      <c r="V192" s="147" t="s">
        <v>154</v>
      </c>
      <c r="W192" s="147">
        <v>256</v>
      </c>
      <c r="X192" s="149"/>
      <c r="Y192" s="149">
        <v>128</v>
      </c>
      <c r="Z192" s="306" t="s">
        <v>396</v>
      </c>
      <c r="AA192" s="525">
        <v>400</v>
      </c>
      <c r="AB192" s="526"/>
      <c r="AC192" s="526"/>
      <c r="AD192" s="150" t="s">
        <v>441</v>
      </c>
      <c r="AE192" s="173" t="s">
        <v>438</v>
      </c>
      <c r="AF192" s="147" t="s">
        <v>438</v>
      </c>
      <c r="AG192" s="147" t="s">
        <v>441</v>
      </c>
      <c r="AH192" s="147" t="s">
        <v>438</v>
      </c>
      <c r="AI192" s="147" t="s">
        <v>475</v>
      </c>
      <c r="AJ192" s="147" t="s">
        <v>475</v>
      </c>
      <c r="AK192" s="150">
        <v>120</v>
      </c>
      <c r="AL192" s="173">
        <v>1.67</v>
      </c>
      <c r="AM192" s="147">
        <v>2.56</v>
      </c>
      <c r="AN192" s="203">
        <v>95.5</v>
      </c>
      <c r="AO192" s="151"/>
      <c r="AP192" s="429">
        <f>(8760/1000)*(Summary!$D$10*$AN192+Summary!$D$9*$AM192+Summary!$D$8*$AL192)</f>
        <v>343.79934000000003</v>
      </c>
      <c r="AQ192" s="430">
        <f t="shared" si="8"/>
        <v>343.79934000000003</v>
      </c>
      <c r="AR192" s="444"/>
      <c r="AS192" s="66" t="str">
        <f t="shared" si="6"/>
        <v>N</v>
      </c>
      <c r="AT192" s="38">
        <f t="shared" si="7"/>
        <v>0</v>
      </c>
      <c r="AU192" s="432" t="s">
        <v>273</v>
      </c>
      <c r="AV192" s="828">
        <v>128</v>
      </c>
      <c r="AW192" s="777">
        <f>Summary!$E$19</f>
        <v>188</v>
      </c>
      <c r="AX192" s="144"/>
      <c r="AY192" s="144"/>
      <c r="AZ192" s="144"/>
      <c r="BA192" s="144"/>
      <c r="BB192" s="144"/>
      <c r="BC192" s="144"/>
      <c r="BD192" s="144"/>
      <c r="BE192" s="144"/>
      <c r="BF192" s="144"/>
      <c r="BG192" s="144"/>
      <c r="BH192" s="144"/>
      <c r="BI192" s="144"/>
      <c r="BJ192" s="144"/>
      <c r="BK192" s="144"/>
      <c r="BL192" s="144"/>
      <c r="BM192" s="144"/>
      <c r="BN192" s="144"/>
      <c r="BO192" s="144"/>
      <c r="BP192" s="144"/>
      <c r="BQ192" s="144"/>
      <c r="BR192" s="144"/>
      <c r="BS192" s="144"/>
      <c r="BT192" s="144"/>
      <c r="BU192" s="144"/>
      <c r="BV192" s="144"/>
      <c r="BW192" s="144"/>
      <c r="BX192" s="144"/>
      <c r="BY192" s="144"/>
      <c r="BZ192" s="144"/>
      <c r="CA192" s="144"/>
      <c r="CB192" s="144"/>
      <c r="CC192" s="144"/>
      <c r="CD192" s="144"/>
      <c r="CE192" s="144"/>
      <c r="CF192" s="144"/>
      <c r="CG192" s="144"/>
      <c r="CH192" s="144"/>
      <c r="CI192" s="144"/>
      <c r="CJ192" s="144"/>
      <c r="CK192" s="144"/>
      <c r="CL192" s="144"/>
      <c r="CM192" s="144"/>
      <c r="CN192" s="144"/>
      <c r="CO192" s="144"/>
      <c r="CP192" s="144"/>
      <c r="CQ192" s="144"/>
      <c r="CR192" s="144"/>
      <c r="CS192" s="144"/>
      <c r="CT192" s="144"/>
      <c r="CU192" s="144"/>
      <c r="CV192" s="144"/>
      <c r="CW192" s="144"/>
      <c r="CX192" s="144"/>
      <c r="CY192" s="144"/>
      <c r="CZ192" s="144"/>
      <c r="DA192" s="144"/>
      <c r="DB192" s="144"/>
      <c r="DC192" s="144"/>
      <c r="DD192" s="144"/>
      <c r="DE192" s="144"/>
      <c r="DF192" s="144"/>
      <c r="DG192" s="144"/>
      <c r="DH192" s="144"/>
      <c r="DI192" s="144"/>
      <c r="DJ192" s="144"/>
      <c r="DK192" s="144"/>
      <c r="DL192" s="144"/>
      <c r="DM192" s="144"/>
      <c r="DN192" s="144"/>
      <c r="DO192" s="144"/>
      <c r="DP192" s="144"/>
      <c r="DQ192" s="144"/>
      <c r="DR192" s="144"/>
      <c r="DS192" s="144"/>
      <c r="DT192" s="144"/>
      <c r="DU192" s="144"/>
      <c r="DV192" s="144"/>
      <c r="DW192" s="144"/>
      <c r="DX192" s="144"/>
      <c r="DY192" s="144"/>
      <c r="DZ192" s="144"/>
      <c r="EA192" s="144"/>
      <c r="EB192" s="144"/>
      <c r="EC192" s="144"/>
      <c r="ED192" s="144"/>
      <c r="EE192" s="144"/>
      <c r="EF192" s="144"/>
      <c r="EG192" s="144"/>
      <c r="EH192" s="144"/>
      <c r="EI192" s="144"/>
      <c r="EJ192" s="144"/>
      <c r="EK192" s="144"/>
      <c r="EL192" s="144"/>
      <c r="EM192" s="144"/>
      <c r="EN192" s="144"/>
      <c r="EO192" s="144"/>
      <c r="EP192" s="144"/>
      <c r="EQ192" s="144"/>
      <c r="ER192" s="144"/>
      <c r="ES192" s="144"/>
      <c r="ET192" s="144"/>
      <c r="EU192" s="144"/>
      <c r="EV192" s="144"/>
      <c r="EW192" s="144"/>
      <c r="EX192" s="144"/>
      <c r="EY192" s="144"/>
      <c r="EZ192" s="144"/>
      <c r="FA192" s="144"/>
      <c r="FB192" s="144"/>
      <c r="FC192" s="144"/>
      <c r="FD192" s="144"/>
      <c r="FE192" s="144"/>
      <c r="FF192" s="144"/>
      <c r="FG192" s="144"/>
      <c r="FH192" s="144"/>
      <c r="FI192" s="144"/>
      <c r="FJ192" s="144"/>
      <c r="FK192" s="144"/>
      <c r="FL192" s="144"/>
      <c r="FM192" s="144"/>
      <c r="FN192" s="144"/>
      <c r="FO192" s="144"/>
      <c r="FP192" s="144"/>
      <c r="FQ192" s="144"/>
      <c r="FR192" s="144"/>
      <c r="FS192" s="144"/>
      <c r="FT192" s="144"/>
      <c r="FU192" s="144"/>
      <c r="FV192" s="144"/>
      <c r="FW192" s="144"/>
      <c r="FX192" s="144"/>
      <c r="FY192" s="144"/>
      <c r="FZ192" s="144"/>
      <c r="GA192" s="144"/>
      <c r="GB192" s="144"/>
      <c r="GC192" s="144"/>
      <c r="GD192" s="144"/>
      <c r="GE192" s="144"/>
      <c r="GF192" s="144"/>
      <c r="GG192" s="144"/>
      <c r="GH192" s="144"/>
      <c r="GI192" s="144"/>
      <c r="GJ192" s="144"/>
      <c r="GK192" s="144"/>
      <c r="GL192" s="144"/>
      <c r="GM192" s="144"/>
      <c r="GN192" s="144"/>
      <c r="GO192" s="144"/>
      <c r="GP192" s="144"/>
      <c r="GQ192" s="144"/>
      <c r="GR192" s="144"/>
      <c r="GS192" s="144"/>
      <c r="GT192" s="144"/>
      <c r="GU192" s="144"/>
      <c r="GV192" s="144"/>
      <c r="GW192" s="144"/>
      <c r="GX192" s="144"/>
      <c r="GY192" s="144"/>
      <c r="GZ192" s="144"/>
      <c r="HA192" s="144"/>
      <c r="HB192" s="144"/>
      <c r="HC192" s="144"/>
      <c r="HD192" s="144"/>
      <c r="HE192" s="144"/>
      <c r="HF192" s="144"/>
      <c r="HG192" s="144"/>
      <c r="HH192" s="144"/>
      <c r="HI192" s="144"/>
      <c r="HJ192" s="144"/>
      <c r="HK192" s="144"/>
      <c r="HL192" s="144"/>
      <c r="HM192" s="144"/>
      <c r="HN192" s="144"/>
      <c r="HO192" s="144"/>
      <c r="HP192" s="144"/>
      <c r="HQ192" s="144"/>
      <c r="HR192" s="144"/>
      <c r="HS192" s="144"/>
      <c r="HT192" s="144"/>
      <c r="HU192" s="144"/>
      <c r="HV192" s="144"/>
      <c r="HW192" s="144"/>
      <c r="HX192" s="144"/>
      <c r="HY192" s="144"/>
      <c r="HZ192" s="144"/>
      <c r="IA192" s="144"/>
      <c r="IB192" s="144"/>
      <c r="IC192" s="144"/>
      <c r="ID192" s="144"/>
      <c r="IE192" s="144"/>
      <c r="IF192" s="144"/>
      <c r="IG192" s="144"/>
      <c r="IH192" s="144"/>
      <c r="II192" s="144"/>
    </row>
    <row r="193" spans="1:49" ht="14.25">
      <c r="A193" s="542">
        <v>187</v>
      </c>
      <c r="B193" s="405">
        <v>281</v>
      </c>
      <c r="C193" s="460" t="s">
        <v>697</v>
      </c>
      <c r="D193" s="59">
        <v>39695</v>
      </c>
      <c r="E193" s="166" t="s">
        <v>621</v>
      </c>
      <c r="F193" s="104" t="s">
        <v>241</v>
      </c>
      <c r="G193" s="49"/>
      <c r="H193" s="57">
        <v>1</v>
      </c>
      <c r="I193" s="107" t="s">
        <v>238</v>
      </c>
      <c r="J193" s="39">
        <v>3</v>
      </c>
      <c r="K193" s="465">
        <v>2.3</v>
      </c>
      <c r="L193" s="60" t="s">
        <v>239</v>
      </c>
      <c r="M193" s="60">
        <v>2048</v>
      </c>
      <c r="N193" s="43">
        <v>2</v>
      </c>
      <c r="O193" s="39">
        <v>1</v>
      </c>
      <c r="P193" s="56" t="s">
        <v>744</v>
      </c>
      <c r="Q193" s="56" t="s">
        <v>233</v>
      </c>
      <c r="R193" s="56" t="s">
        <v>234</v>
      </c>
      <c r="S193" s="75"/>
      <c r="T193" s="108" t="s">
        <v>480</v>
      </c>
      <c r="U193" s="50">
        <v>2</v>
      </c>
      <c r="V193" s="60" t="s">
        <v>242</v>
      </c>
      <c r="W193" s="60" t="s">
        <v>802</v>
      </c>
      <c r="X193" s="56" t="s">
        <v>599</v>
      </c>
      <c r="Y193" s="75">
        <v>32</v>
      </c>
      <c r="Z193" s="108" t="s">
        <v>20</v>
      </c>
      <c r="AA193" s="490" t="s">
        <v>245</v>
      </c>
      <c r="AB193" s="521" t="s">
        <v>236</v>
      </c>
      <c r="AC193" s="521" t="s">
        <v>441</v>
      </c>
      <c r="AD193" s="57"/>
      <c r="AE193" s="107" t="s">
        <v>441</v>
      </c>
      <c r="AF193" s="60" t="s">
        <v>441</v>
      </c>
      <c r="AG193" s="60" t="s">
        <v>438</v>
      </c>
      <c r="AH193" s="60" t="s">
        <v>441</v>
      </c>
      <c r="AI193" s="60">
        <v>1000</v>
      </c>
      <c r="AJ193" s="60">
        <v>1000</v>
      </c>
      <c r="AK193" s="57">
        <v>115</v>
      </c>
      <c r="AL193" s="50">
        <v>2.4</v>
      </c>
      <c r="AM193" s="39">
        <v>5.3</v>
      </c>
      <c r="AN193" s="203">
        <v>95.3</v>
      </c>
      <c r="AO193" s="105" t="s">
        <v>247</v>
      </c>
      <c r="AP193" s="429">
        <f>(8760/1000)*(Summary!$D$10*$AN193+Summary!$D$9*$AM193+Summary!$D$8*$AL193)</f>
        <v>347.81579999999997</v>
      </c>
      <c r="AQ193" s="430">
        <f t="shared" si="8"/>
        <v>347.81579999999997</v>
      </c>
      <c r="AR193" s="431"/>
      <c r="AS193" s="66" t="str">
        <f t="shared" si="6"/>
        <v>N</v>
      </c>
      <c r="AT193" s="38">
        <f t="shared" si="7"/>
        <v>0</v>
      </c>
      <c r="AU193" s="432" t="s">
        <v>273</v>
      </c>
      <c r="AV193" s="833">
        <v>128</v>
      </c>
      <c r="AW193" s="777">
        <f>Summary!$E$19</f>
        <v>188</v>
      </c>
    </row>
    <row r="194" spans="1:243" s="5" customFormat="1" ht="14.25">
      <c r="A194" s="542">
        <v>188</v>
      </c>
      <c r="B194" s="405">
        <v>389</v>
      </c>
      <c r="C194" s="78" t="s">
        <v>715</v>
      </c>
      <c r="D194" s="170">
        <v>39694</v>
      </c>
      <c r="E194" s="166" t="s">
        <v>621</v>
      </c>
      <c r="F194" s="146"/>
      <c r="G194" s="41"/>
      <c r="H194" s="150">
        <v>1</v>
      </c>
      <c r="I194" s="173" t="s">
        <v>165</v>
      </c>
      <c r="J194" s="147">
        <v>4</v>
      </c>
      <c r="K194" s="476">
        <v>3</v>
      </c>
      <c r="L194" s="148" t="s">
        <v>153</v>
      </c>
      <c r="M194" s="147">
        <v>2048</v>
      </c>
      <c r="N194" s="43">
        <v>2</v>
      </c>
      <c r="O194" s="147">
        <v>1</v>
      </c>
      <c r="P194" s="149" t="s">
        <v>150</v>
      </c>
      <c r="Q194" s="149">
        <v>1</v>
      </c>
      <c r="R194" s="149" t="s">
        <v>620</v>
      </c>
      <c r="S194" s="149" t="s">
        <v>397</v>
      </c>
      <c r="T194" s="150" t="s">
        <v>438</v>
      </c>
      <c r="U194" s="173">
        <v>2</v>
      </c>
      <c r="V194" s="147" t="s">
        <v>155</v>
      </c>
      <c r="W194" s="147" t="s">
        <v>156</v>
      </c>
      <c r="X194" s="149"/>
      <c r="Y194" s="149" t="s">
        <v>157</v>
      </c>
      <c r="Z194" s="306" t="s">
        <v>396</v>
      </c>
      <c r="AA194" s="525">
        <v>550</v>
      </c>
      <c r="AB194" s="526"/>
      <c r="AC194" s="526"/>
      <c r="AD194" s="150" t="s">
        <v>441</v>
      </c>
      <c r="AE194" s="173" t="s">
        <v>438</v>
      </c>
      <c r="AF194" s="147" t="s">
        <v>438</v>
      </c>
      <c r="AG194" s="147" t="s">
        <v>441</v>
      </c>
      <c r="AH194" s="147" t="s">
        <v>438</v>
      </c>
      <c r="AI194" s="147" t="s">
        <v>475</v>
      </c>
      <c r="AJ194" s="147" t="s">
        <v>475</v>
      </c>
      <c r="AK194" s="150">
        <v>120</v>
      </c>
      <c r="AL194" s="173">
        <v>2.12</v>
      </c>
      <c r="AM194" s="147">
        <v>3.08</v>
      </c>
      <c r="AN194" s="203">
        <v>102.5</v>
      </c>
      <c r="AO194" s="151"/>
      <c r="AP194" s="429">
        <f>(8760/1000)*(Summary!$D$10*$AN194+Summary!$D$9*$AM194+Summary!$D$8*$AL194)</f>
        <v>370.7232</v>
      </c>
      <c r="AQ194" s="430">
        <f t="shared" si="8"/>
        <v>370.7232</v>
      </c>
      <c r="AR194" s="444"/>
      <c r="AS194" s="66" t="str">
        <f t="shared" si="6"/>
        <v>N</v>
      </c>
      <c r="AT194" s="38">
        <f t="shared" si="7"/>
        <v>0</v>
      </c>
      <c r="AU194" s="432" t="s">
        <v>273</v>
      </c>
      <c r="AV194" s="828">
        <v>128</v>
      </c>
      <c r="AW194" s="777">
        <f>Summary!$E$19</f>
        <v>188</v>
      </c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  <c r="BH194" s="101"/>
      <c r="BI194" s="101"/>
      <c r="BJ194" s="101"/>
      <c r="BK194" s="101"/>
      <c r="BL194" s="101"/>
      <c r="BM194" s="101"/>
      <c r="BN194" s="101"/>
      <c r="BO194" s="101"/>
      <c r="BP194" s="101"/>
      <c r="BQ194" s="101"/>
      <c r="BR194" s="101"/>
      <c r="BS194" s="101"/>
      <c r="BT194" s="101"/>
      <c r="BU194" s="101"/>
      <c r="BV194" s="101"/>
      <c r="BW194" s="101"/>
      <c r="BX194" s="101"/>
      <c r="BY194" s="101"/>
      <c r="BZ194" s="101"/>
      <c r="CA194" s="101"/>
      <c r="CB194" s="101"/>
      <c r="CC194" s="101"/>
      <c r="CD194" s="101"/>
      <c r="CE194" s="101"/>
      <c r="CF194" s="101"/>
      <c r="CG194" s="101"/>
      <c r="CH194" s="101"/>
      <c r="CI194" s="101"/>
      <c r="CJ194" s="101"/>
      <c r="CK194" s="101"/>
      <c r="CL194" s="101"/>
      <c r="CM194" s="101"/>
      <c r="CN194" s="101"/>
      <c r="CO194" s="101"/>
      <c r="CP194" s="101"/>
      <c r="CQ194" s="101"/>
      <c r="CR194" s="101"/>
      <c r="CS194" s="101"/>
      <c r="CT194" s="101"/>
      <c r="CU194" s="101"/>
      <c r="CV194" s="101"/>
      <c r="CW194" s="101"/>
      <c r="CX194" s="101"/>
      <c r="CY194" s="101"/>
      <c r="CZ194" s="101"/>
      <c r="DA194" s="101"/>
      <c r="DB194" s="101"/>
      <c r="DC194" s="101"/>
      <c r="DD194" s="101"/>
      <c r="DE194" s="101"/>
      <c r="DF194" s="101"/>
      <c r="DG194" s="101"/>
      <c r="DH194" s="101"/>
      <c r="DI194" s="101"/>
      <c r="DJ194" s="101"/>
      <c r="DK194" s="101"/>
      <c r="DL194" s="101"/>
      <c r="DM194" s="101"/>
      <c r="DN194" s="101"/>
      <c r="DO194" s="101"/>
      <c r="DP194" s="101"/>
      <c r="DQ194" s="101"/>
      <c r="DR194" s="101"/>
      <c r="DS194" s="101"/>
      <c r="DT194" s="101"/>
      <c r="DU194" s="101"/>
      <c r="DV194" s="101"/>
      <c r="DW194" s="101"/>
      <c r="DX194" s="101"/>
      <c r="DY194" s="101"/>
      <c r="DZ194" s="101"/>
      <c r="EA194" s="101"/>
      <c r="EB194" s="101"/>
      <c r="EC194" s="101"/>
      <c r="ED194" s="101"/>
      <c r="EE194" s="101"/>
      <c r="EF194" s="101"/>
      <c r="EG194" s="101"/>
      <c r="EH194" s="101"/>
      <c r="EI194" s="101"/>
      <c r="EJ194" s="101"/>
      <c r="EK194" s="101"/>
      <c r="EL194" s="101"/>
      <c r="EM194" s="101"/>
      <c r="EN194" s="101"/>
      <c r="EO194" s="101"/>
      <c r="EP194" s="101"/>
      <c r="EQ194" s="101"/>
      <c r="ER194" s="101"/>
      <c r="ES194" s="101"/>
      <c r="ET194" s="101"/>
      <c r="EU194" s="101"/>
      <c r="EV194" s="101"/>
      <c r="EW194" s="101"/>
      <c r="EX194" s="101"/>
      <c r="EY194" s="101"/>
      <c r="EZ194" s="101"/>
      <c r="FA194" s="101"/>
      <c r="FB194" s="101"/>
      <c r="FC194" s="101"/>
      <c r="FD194" s="101"/>
      <c r="FE194" s="101"/>
      <c r="FF194" s="101"/>
      <c r="FG194" s="101"/>
      <c r="FH194" s="101"/>
      <c r="FI194" s="101"/>
      <c r="FJ194" s="101"/>
      <c r="FK194" s="101"/>
      <c r="FL194" s="101"/>
      <c r="FM194" s="101"/>
      <c r="FN194" s="101"/>
      <c r="FO194" s="101"/>
      <c r="FP194" s="101"/>
      <c r="FQ194" s="101"/>
      <c r="FR194" s="101"/>
      <c r="FS194" s="101"/>
      <c r="FT194" s="101"/>
      <c r="FU194" s="101"/>
      <c r="FV194" s="101"/>
      <c r="FW194" s="101"/>
      <c r="FX194" s="101"/>
      <c r="FY194" s="101"/>
      <c r="FZ194" s="101"/>
      <c r="GA194" s="101"/>
      <c r="GB194" s="101"/>
      <c r="GC194" s="101"/>
      <c r="GD194" s="101"/>
      <c r="GE194" s="101"/>
      <c r="GF194" s="101"/>
      <c r="GG194" s="101"/>
      <c r="GH194" s="101"/>
      <c r="GI194" s="101"/>
      <c r="GJ194" s="101"/>
      <c r="GK194" s="101"/>
      <c r="GL194" s="101"/>
      <c r="GM194" s="101"/>
      <c r="GN194" s="101"/>
      <c r="GO194" s="101"/>
      <c r="GP194" s="101"/>
      <c r="GQ194" s="101"/>
      <c r="GR194" s="101"/>
      <c r="GS194" s="101"/>
      <c r="GT194" s="101"/>
      <c r="GU194" s="101"/>
      <c r="GV194" s="101"/>
      <c r="GW194" s="101"/>
      <c r="GX194" s="101"/>
      <c r="GY194" s="101"/>
      <c r="GZ194" s="101"/>
      <c r="HA194" s="101"/>
      <c r="HB194" s="101"/>
      <c r="HC194" s="101"/>
      <c r="HD194" s="101"/>
      <c r="HE194" s="101"/>
      <c r="HF194" s="101"/>
      <c r="HG194" s="101"/>
      <c r="HH194" s="101"/>
      <c r="HI194" s="101"/>
      <c r="HJ194" s="101"/>
      <c r="HK194" s="101"/>
      <c r="HL194" s="101"/>
      <c r="HM194" s="101"/>
      <c r="HN194" s="101"/>
      <c r="HO194" s="101"/>
      <c r="HP194" s="101"/>
      <c r="HQ194" s="101"/>
      <c r="HR194" s="101"/>
      <c r="HS194" s="101"/>
      <c r="HT194" s="101"/>
      <c r="HU194" s="101"/>
      <c r="HV194" s="101"/>
      <c r="HW194" s="101"/>
      <c r="HX194" s="101"/>
      <c r="HY194" s="101"/>
      <c r="HZ194" s="101"/>
      <c r="IA194" s="101"/>
      <c r="IB194" s="101"/>
      <c r="IC194" s="101"/>
      <c r="ID194" s="101"/>
      <c r="IE194" s="101"/>
      <c r="IF194" s="101"/>
      <c r="IG194" s="101"/>
      <c r="IH194" s="101"/>
      <c r="II194" s="101"/>
    </row>
    <row r="195" spans="1:243" s="1" customFormat="1" ht="14.25">
      <c r="A195" s="542">
        <v>189</v>
      </c>
      <c r="B195" s="405">
        <v>381</v>
      </c>
      <c r="C195" s="78" t="s">
        <v>715</v>
      </c>
      <c r="D195" s="170">
        <v>39694</v>
      </c>
      <c r="E195" s="166" t="s">
        <v>621</v>
      </c>
      <c r="F195" s="146"/>
      <c r="G195" s="41"/>
      <c r="H195" s="150">
        <v>1</v>
      </c>
      <c r="I195" s="173" t="s">
        <v>152</v>
      </c>
      <c r="J195" s="147">
        <v>3</v>
      </c>
      <c r="K195" s="476">
        <v>2.4</v>
      </c>
      <c r="L195" s="148" t="s">
        <v>153</v>
      </c>
      <c r="M195" s="147">
        <v>2048</v>
      </c>
      <c r="N195" s="43">
        <v>2</v>
      </c>
      <c r="O195" s="147">
        <v>1</v>
      </c>
      <c r="P195" s="149" t="s">
        <v>150</v>
      </c>
      <c r="Q195" s="149">
        <v>1</v>
      </c>
      <c r="R195" s="149" t="s">
        <v>620</v>
      </c>
      <c r="S195" s="149" t="s">
        <v>397</v>
      </c>
      <c r="T195" s="150" t="s">
        <v>438</v>
      </c>
      <c r="U195" s="173">
        <v>1</v>
      </c>
      <c r="V195" s="147" t="s">
        <v>154</v>
      </c>
      <c r="W195" s="147">
        <v>256</v>
      </c>
      <c r="X195" s="149"/>
      <c r="Y195" s="149">
        <v>128</v>
      </c>
      <c r="Z195" s="306" t="s">
        <v>396</v>
      </c>
      <c r="AA195" s="525">
        <v>550</v>
      </c>
      <c r="AB195" s="526"/>
      <c r="AC195" s="526"/>
      <c r="AD195" s="150" t="s">
        <v>441</v>
      </c>
      <c r="AE195" s="173" t="s">
        <v>438</v>
      </c>
      <c r="AF195" s="147" t="s">
        <v>438</v>
      </c>
      <c r="AG195" s="147" t="s">
        <v>441</v>
      </c>
      <c r="AH195" s="147" t="s">
        <v>438</v>
      </c>
      <c r="AI195" s="147" t="s">
        <v>475</v>
      </c>
      <c r="AJ195" s="147" t="s">
        <v>475</v>
      </c>
      <c r="AK195" s="150">
        <v>120</v>
      </c>
      <c r="AL195" s="173">
        <v>2.02</v>
      </c>
      <c r="AM195" s="147">
        <v>2.89</v>
      </c>
      <c r="AN195" s="203">
        <v>103.5</v>
      </c>
      <c r="AO195" s="151"/>
      <c r="AP195" s="429">
        <f>(8760/1000)*(Summary!$D$10*$AN195+Summary!$D$9*$AM195+Summary!$D$8*$AL195)</f>
        <v>373.66218000000003</v>
      </c>
      <c r="AQ195" s="430">
        <f t="shared" si="8"/>
        <v>373.66218000000003</v>
      </c>
      <c r="AR195" s="434"/>
      <c r="AS195" s="66" t="str">
        <f t="shared" si="6"/>
        <v>N</v>
      </c>
      <c r="AT195" s="38">
        <f t="shared" si="7"/>
        <v>0</v>
      </c>
      <c r="AU195" s="432" t="s">
        <v>273</v>
      </c>
      <c r="AV195" s="828">
        <v>128</v>
      </c>
      <c r="AW195" s="777">
        <f>Summary!$E$19</f>
        <v>188</v>
      </c>
      <c r="AX195" s="118"/>
      <c r="AY195" s="118"/>
      <c r="AZ195" s="118"/>
      <c r="BA195" s="118"/>
      <c r="BB195" s="118"/>
      <c r="BC195" s="118"/>
      <c r="BD195" s="118"/>
      <c r="BE195" s="118"/>
      <c r="BF195" s="118"/>
      <c r="BG195" s="118"/>
      <c r="BH195" s="118"/>
      <c r="BI195" s="118"/>
      <c r="BJ195" s="118"/>
      <c r="BK195" s="118"/>
      <c r="BL195" s="118"/>
      <c r="BM195" s="118"/>
      <c r="BN195" s="118"/>
      <c r="BO195" s="118"/>
      <c r="BP195" s="118"/>
      <c r="BQ195" s="118"/>
      <c r="BR195" s="118"/>
      <c r="BS195" s="118"/>
      <c r="BT195" s="118"/>
      <c r="BU195" s="118"/>
      <c r="BV195" s="118"/>
      <c r="BW195" s="118"/>
      <c r="BX195" s="118"/>
      <c r="BY195" s="118"/>
      <c r="BZ195" s="118"/>
      <c r="CA195" s="118"/>
      <c r="CB195" s="118"/>
      <c r="CC195" s="118"/>
      <c r="CD195" s="118"/>
      <c r="CE195" s="118"/>
      <c r="CF195" s="118"/>
      <c r="CG195" s="118"/>
      <c r="CH195" s="118"/>
      <c r="CI195" s="118"/>
      <c r="CJ195" s="118"/>
      <c r="CK195" s="118"/>
      <c r="CL195" s="118"/>
      <c r="CM195" s="118"/>
      <c r="CN195" s="118"/>
      <c r="CO195" s="118"/>
      <c r="CP195" s="118"/>
      <c r="CQ195" s="118"/>
      <c r="CR195" s="118"/>
      <c r="CS195" s="118"/>
      <c r="CT195" s="118"/>
      <c r="CU195" s="118"/>
      <c r="CV195" s="118"/>
      <c r="CW195" s="118"/>
      <c r="CX195" s="118"/>
      <c r="CY195" s="118"/>
      <c r="CZ195" s="118"/>
      <c r="DA195" s="118"/>
      <c r="DB195" s="118"/>
      <c r="DC195" s="118"/>
      <c r="DD195" s="118"/>
      <c r="DE195" s="118"/>
      <c r="DF195" s="118"/>
      <c r="DG195" s="118"/>
      <c r="DH195" s="118"/>
      <c r="DI195" s="118"/>
      <c r="DJ195" s="118"/>
      <c r="DK195" s="118"/>
      <c r="DL195" s="118"/>
      <c r="DM195" s="118"/>
      <c r="DN195" s="118"/>
      <c r="DO195" s="118"/>
      <c r="DP195" s="118"/>
      <c r="DQ195" s="118"/>
      <c r="DR195" s="118"/>
      <c r="DS195" s="118"/>
      <c r="DT195" s="118"/>
      <c r="DU195" s="118"/>
      <c r="DV195" s="118"/>
      <c r="DW195" s="118"/>
      <c r="DX195" s="118"/>
      <c r="DY195" s="118"/>
      <c r="DZ195" s="118"/>
      <c r="EA195" s="118"/>
      <c r="EB195" s="118"/>
      <c r="EC195" s="118"/>
      <c r="ED195" s="118"/>
      <c r="EE195" s="118"/>
      <c r="EF195" s="118"/>
      <c r="EG195" s="118"/>
      <c r="EH195" s="118"/>
      <c r="EI195" s="118"/>
      <c r="EJ195" s="118"/>
      <c r="EK195" s="118"/>
      <c r="EL195" s="118"/>
      <c r="EM195" s="118"/>
      <c r="EN195" s="118"/>
      <c r="EO195" s="118"/>
      <c r="EP195" s="118"/>
      <c r="EQ195" s="118"/>
      <c r="ER195" s="118"/>
      <c r="ES195" s="118"/>
      <c r="ET195" s="118"/>
      <c r="EU195" s="118"/>
      <c r="EV195" s="118"/>
      <c r="EW195" s="118"/>
      <c r="EX195" s="118"/>
      <c r="EY195" s="118"/>
      <c r="EZ195" s="118"/>
      <c r="FA195" s="118"/>
      <c r="FB195" s="118"/>
      <c r="FC195" s="118"/>
      <c r="FD195" s="118"/>
      <c r="FE195" s="118"/>
      <c r="FF195" s="118"/>
      <c r="FG195" s="118"/>
      <c r="FH195" s="118"/>
      <c r="FI195" s="118"/>
      <c r="FJ195" s="118"/>
      <c r="FK195" s="118"/>
      <c r="FL195" s="118"/>
      <c r="FM195" s="118"/>
      <c r="FN195" s="118"/>
      <c r="FO195" s="118"/>
      <c r="FP195" s="118"/>
      <c r="FQ195" s="118"/>
      <c r="FR195" s="118"/>
      <c r="FS195" s="118"/>
      <c r="FT195" s="118"/>
      <c r="FU195" s="118"/>
      <c r="FV195" s="118"/>
      <c r="FW195" s="118"/>
      <c r="FX195" s="118"/>
      <c r="FY195" s="118"/>
      <c r="FZ195" s="118"/>
      <c r="GA195" s="118"/>
      <c r="GB195" s="118"/>
      <c r="GC195" s="118"/>
      <c r="GD195" s="118"/>
      <c r="GE195" s="118"/>
      <c r="GF195" s="118"/>
      <c r="GG195" s="118"/>
      <c r="GH195" s="118"/>
      <c r="GI195" s="118"/>
      <c r="GJ195" s="118"/>
      <c r="GK195" s="118"/>
      <c r="GL195" s="118"/>
      <c r="GM195" s="118"/>
      <c r="GN195" s="118"/>
      <c r="GO195" s="118"/>
      <c r="GP195" s="118"/>
      <c r="GQ195" s="118"/>
      <c r="GR195" s="118"/>
      <c r="GS195" s="118"/>
      <c r="GT195" s="118"/>
      <c r="GU195" s="118"/>
      <c r="GV195" s="118"/>
      <c r="GW195" s="118"/>
      <c r="GX195" s="118"/>
      <c r="GY195" s="118"/>
      <c r="GZ195" s="118"/>
      <c r="HA195" s="118"/>
      <c r="HB195" s="118"/>
      <c r="HC195" s="118"/>
      <c r="HD195" s="118"/>
      <c r="HE195" s="118"/>
      <c r="HF195" s="118"/>
      <c r="HG195" s="118"/>
      <c r="HH195" s="118"/>
      <c r="HI195" s="118"/>
      <c r="HJ195" s="118"/>
      <c r="HK195" s="118"/>
      <c r="HL195" s="118"/>
      <c r="HM195" s="118"/>
      <c r="HN195" s="118"/>
      <c r="HO195" s="118"/>
      <c r="HP195" s="118"/>
      <c r="HQ195" s="118"/>
      <c r="HR195" s="118"/>
      <c r="HS195" s="118"/>
      <c r="HT195" s="118"/>
      <c r="HU195" s="118"/>
      <c r="HV195" s="118"/>
      <c r="HW195" s="118"/>
      <c r="HX195" s="118"/>
      <c r="HY195" s="118"/>
      <c r="HZ195" s="118"/>
      <c r="IA195" s="118"/>
      <c r="IB195" s="118"/>
      <c r="IC195" s="118"/>
      <c r="ID195" s="118"/>
      <c r="IE195" s="118"/>
      <c r="IF195" s="118"/>
      <c r="IG195" s="118"/>
      <c r="IH195" s="118"/>
      <c r="II195" s="118"/>
    </row>
    <row r="196" spans="1:243" s="5" customFormat="1" ht="14.25">
      <c r="A196" s="542">
        <v>190</v>
      </c>
      <c r="B196" s="405">
        <v>382</v>
      </c>
      <c r="C196" s="78" t="s">
        <v>715</v>
      </c>
      <c r="D196" s="170">
        <v>39694</v>
      </c>
      <c r="E196" s="166" t="s">
        <v>621</v>
      </c>
      <c r="F196" s="146"/>
      <c r="G196" s="41"/>
      <c r="H196" s="150">
        <v>1</v>
      </c>
      <c r="I196" s="173" t="s">
        <v>152</v>
      </c>
      <c r="J196" s="147">
        <v>3</v>
      </c>
      <c r="K196" s="476">
        <v>2.4</v>
      </c>
      <c r="L196" s="148" t="s">
        <v>153</v>
      </c>
      <c r="M196" s="147">
        <v>2048</v>
      </c>
      <c r="N196" s="43">
        <v>2</v>
      </c>
      <c r="O196" s="147">
        <v>1</v>
      </c>
      <c r="P196" s="149" t="s">
        <v>150</v>
      </c>
      <c r="Q196" s="149">
        <v>1</v>
      </c>
      <c r="R196" s="149" t="s">
        <v>620</v>
      </c>
      <c r="S196" s="149" t="s">
        <v>397</v>
      </c>
      <c r="T196" s="150" t="s">
        <v>438</v>
      </c>
      <c r="U196" s="173">
        <v>2</v>
      </c>
      <c r="V196" s="147" t="s">
        <v>155</v>
      </c>
      <c r="W196" s="147" t="s">
        <v>156</v>
      </c>
      <c r="X196" s="149"/>
      <c r="Y196" s="149" t="s">
        <v>157</v>
      </c>
      <c r="Z196" s="306" t="s">
        <v>396</v>
      </c>
      <c r="AA196" s="525">
        <v>550</v>
      </c>
      <c r="AB196" s="526"/>
      <c r="AC196" s="526"/>
      <c r="AD196" s="150" t="s">
        <v>441</v>
      </c>
      <c r="AE196" s="173" t="s">
        <v>438</v>
      </c>
      <c r="AF196" s="147" t="s">
        <v>438</v>
      </c>
      <c r="AG196" s="147" t="s">
        <v>441</v>
      </c>
      <c r="AH196" s="147" t="s">
        <v>438</v>
      </c>
      <c r="AI196" s="147" t="s">
        <v>475</v>
      </c>
      <c r="AJ196" s="147" t="s">
        <v>475</v>
      </c>
      <c r="AK196" s="150">
        <v>120</v>
      </c>
      <c r="AL196" s="173">
        <v>2.04</v>
      </c>
      <c r="AM196" s="147">
        <v>2.95</v>
      </c>
      <c r="AN196" s="203">
        <v>121.3</v>
      </c>
      <c r="AO196" s="151"/>
      <c r="AP196" s="429">
        <f>(8760/1000)*(Summary!$D$10*$AN196+Summary!$D$9*$AM196+Summary!$D$8*$AL196)</f>
        <v>436.15602</v>
      </c>
      <c r="AQ196" s="430">
        <f t="shared" si="8"/>
        <v>436.15602</v>
      </c>
      <c r="AR196" s="438"/>
      <c r="AS196" s="66" t="str">
        <f t="shared" si="6"/>
        <v>N</v>
      </c>
      <c r="AT196" s="38">
        <f t="shared" si="7"/>
        <v>0</v>
      </c>
      <c r="AU196" s="432" t="s">
        <v>273</v>
      </c>
      <c r="AV196" s="828">
        <v>128</v>
      </c>
      <c r="AW196" s="777">
        <f>Summary!$E$19</f>
        <v>188</v>
      </c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</row>
    <row r="197" spans="1:243" s="5" customFormat="1" ht="76.5">
      <c r="A197" s="542">
        <v>191</v>
      </c>
      <c r="B197" s="405">
        <v>470</v>
      </c>
      <c r="C197" s="78" t="s">
        <v>706</v>
      </c>
      <c r="D197" s="74">
        <v>39661</v>
      </c>
      <c r="E197" s="37" t="s">
        <v>621</v>
      </c>
      <c r="F197" s="37" t="s">
        <v>632</v>
      </c>
      <c r="G197" s="49" t="s">
        <v>621</v>
      </c>
      <c r="H197" s="57">
        <v>1</v>
      </c>
      <c r="I197" s="40" t="s">
        <v>631</v>
      </c>
      <c r="J197" s="39">
        <v>4</v>
      </c>
      <c r="K197" s="465">
        <v>2.83</v>
      </c>
      <c r="L197" s="39" t="s">
        <v>633</v>
      </c>
      <c r="M197" s="39">
        <v>8192</v>
      </c>
      <c r="N197" s="43">
        <v>8</v>
      </c>
      <c r="O197" s="39">
        <v>2</v>
      </c>
      <c r="P197" s="75">
        <v>1000</v>
      </c>
      <c r="Q197" s="75">
        <v>1</v>
      </c>
      <c r="R197" s="66" t="s">
        <v>634</v>
      </c>
      <c r="S197" s="75"/>
      <c r="T197" s="57" t="s">
        <v>480</v>
      </c>
      <c r="U197" s="50">
        <v>1</v>
      </c>
      <c r="V197" s="37" t="s">
        <v>635</v>
      </c>
      <c r="W197" s="39" t="s">
        <v>636</v>
      </c>
      <c r="X197" s="49" t="s">
        <v>628</v>
      </c>
      <c r="Y197" s="49">
        <v>32</v>
      </c>
      <c r="Z197" s="57" t="s">
        <v>396</v>
      </c>
      <c r="AA197" s="487">
        <v>300</v>
      </c>
      <c r="AB197" s="488" t="s">
        <v>629</v>
      </c>
      <c r="AC197" s="489" t="s">
        <v>441</v>
      </c>
      <c r="AD197" s="57" t="s">
        <v>441</v>
      </c>
      <c r="AE197" s="50" t="s">
        <v>441</v>
      </c>
      <c r="AF197" s="39" t="s">
        <v>441</v>
      </c>
      <c r="AG197" s="39" t="s">
        <v>630</v>
      </c>
      <c r="AH197" s="39" t="s">
        <v>441</v>
      </c>
      <c r="AI197" s="39">
        <v>1000</v>
      </c>
      <c r="AJ197" s="39"/>
      <c r="AK197" s="52">
        <v>230</v>
      </c>
      <c r="AL197" s="40">
        <v>1.7</v>
      </c>
      <c r="AM197" s="37">
        <v>2.4</v>
      </c>
      <c r="AN197" s="52">
        <v>57</v>
      </c>
      <c r="AO197" s="53"/>
      <c r="AP197" s="429">
        <f>(8760/1000)*(Summary!$D$10*$AN197+Summary!$D$9*$AM197+Summary!$D$8*$AL197)</f>
        <v>208.9698</v>
      </c>
      <c r="AQ197" s="430">
        <f t="shared" si="8"/>
        <v>193.9698</v>
      </c>
      <c r="AR197" s="444"/>
      <c r="AS197" s="66" t="str">
        <f t="shared" si="6"/>
        <v>Y</v>
      </c>
      <c r="AT197" s="38">
        <f t="shared" si="7"/>
        <v>15</v>
      </c>
      <c r="AU197" s="432" t="s">
        <v>632</v>
      </c>
      <c r="AV197" s="826">
        <v>128</v>
      </c>
      <c r="AW197" s="777">
        <f>Summary!$F$19</f>
        <v>275</v>
      </c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</row>
    <row r="198" spans="1:243" s="5" customFormat="1" ht="76.5">
      <c r="A198" s="542">
        <v>192</v>
      </c>
      <c r="B198" s="405">
        <v>92</v>
      </c>
      <c r="C198" s="78" t="s">
        <v>706</v>
      </c>
      <c r="D198" s="74">
        <v>39661</v>
      </c>
      <c r="E198" s="37" t="s">
        <v>621</v>
      </c>
      <c r="F198" s="37" t="s">
        <v>632</v>
      </c>
      <c r="G198" s="49" t="s">
        <v>621</v>
      </c>
      <c r="H198" s="57">
        <v>1</v>
      </c>
      <c r="I198" s="40" t="s">
        <v>631</v>
      </c>
      <c r="J198" s="39">
        <v>4</v>
      </c>
      <c r="K198" s="465">
        <v>2.83</v>
      </c>
      <c r="L198" s="39" t="s">
        <v>633</v>
      </c>
      <c r="M198" s="39">
        <v>8192</v>
      </c>
      <c r="N198" s="43">
        <v>8</v>
      </c>
      <c r="O198" s="39">
        <v>2</v>
      </c>
      <c r="P198" s="75">
        <v>1000</v>
      </c>
      <c r="Q198" s="75">
        <v>1</v>
      </c>
      <c r="R198" s="66" t="s">
        <v>634</v>
      </c>
      <c r="S198" s="75"/>
      <c r="T198" s="57" t="s">
        <v>480</v>
      </c>
      <c r="U198" s="50">
        <v>1</v>
      </c>
      <c r="V198" s="37" t="s">
        <v>635</v>
      </c>
      <c r="W198" s="39" t="s">
        <v>636</v>
      </c>
      <c r="X198" s="49" t="s">
        <v>628</v>
      </c>
      <c r="Y198" s="49">
        <v>32</v>
      </c>
      <c r="Z198" s="57" t="s">
        <v>396</v>
      </c>
      <c r="AA198" s="487">
        <v>300</v>
      </c>
      <c r="AB198" s="488" t="s">
        <v>629</v>
      </c>
      <c r="AC198" s="489" t="s">
        <v>441</v>
      </c>
      <c r="AD198" s="57" t="s">
        <v>441</v>
      </c>
      <c r="AE198" s="50" t="s">
        <v>441</v>
      </c>
      <c r="AF198" s="39" t="s">
        <v>441</v>
      </c>
      <c r="AG198" s="39" t="s">
        <v>630</v>
      </c>
      <c r="AH198" s="39" t="s">
        <v>441</v>
      </c>
      <c r="AI198" s="39">
        <v>1000</v>
      </c>
      <c r="AJ198" s="39"/>
      <c r="AK198" s="52">
        <v>115</v>
      </c>
      <c r="AL198" s="40">
        <v>1.5</v>
      </c>
      <c r="AM198" s="37">
        <v>2.1</v>
      </c>
      <c r="AN198" s="52">
        <v>58.5</v>
      </c>
      <c r="AO198" s="53"/>
      <c r="AP198" s="429">
        <f>(8760/1000)*(Summary!$D$10*$AN198+Summary!$D$9*$AM198+Summary!$D$8*$AL198)</f>
        <v>213.13080000000002</v>
      </c>
      <c r="AQ198" s="430">
        <f t="shared" si="8"/>
        <v>198.13080000000002</v>
      </c>
      <c r="AR198" s="440"/>
      <c r="AS198" s="66" t="str">
        <f t="shared" si="6"/>
        <v>Y</v>
      </c>
      <c r="AT198" s="38">
        <f t="shared" si="7"/>
        <v>15</v>
      </c>
      <c r="AU198" s="432" t="s">
        <v>632</v>
      </c>
      <c r="AV198" s="826">
        <v>128</v>
      </c>
      <c r="AW198" s="777">
        <f>Summary!$F$19</f>
        <v>275</v>
      </c>
      <c r="AX198" s="118"/>
      <c r="AY198" s="118"/>
      <c r="AZ198" s="118"/>
      <c r="BA198" s="118"/>
      <c r="BB198" s="118"/>
      <c r="BC198" s="118"/>
      <c r="BD198" s="118"/>
      <c r="BE198" s="118"/>
      <c r="BF198" s="118"/>
      <c r="BG198" s="118"/>
      <c r="BH198" s="118"/>
      <c r="BI198" s="118"/>
      <c r="BJ198" s="118"/>
      <c r="BK198" s="118"/>
      <c r="BL198" s="118"/>
      <c r="BM198" s="118"/>
      <c r="BN198" s="118"/>
      <c r="BO198" s="118"/>
      <c r="BP198" s="118"/>
      <c r="BQ198" s="118"/>
      <c r="BR198" s="118"/>
      <c r="BS198" s="118"/>
      <c r="BT198" s="118"/>
      <c r="BU198" s="118"/>
      <c r="BV198" s="118"/>
      <c r="BW198" s="118"/>
      <c r="BX198" s="118"/>
      <c r="BY198" s="118"/>
      <c r="BZ198" s="118"/>
      <c r="CA198" s="118"/>
      <c r="CB198" s="118"/>
      <c r="CC198" s="118"/>
      <c r="CD198" s="118"/>
      <c r="CE198" s="118"/>
      <c r="CF198" s="118"/>
      <c r="CG198" s="118"/>
      <c r="CH198" s="118"/>
      <c r="CI198" s="118"/>
      <c r="CJ198" s="118"/>
      <c r="CK198" s="118"/>
      <c r="CL198" s="118"/>
      <c r="CM198" s="118"/>
      <c r="CN198" s="118"/>
      <c r="CO198" s="118"/>
      <c r="CP198" s="118"/>
      <c r="CQ198" s="118"/>
      <c r="CR198" s="118"/>
      <c r="CS198" s="118"/>
      <c r="CT198" s="118"/>
      <c r="CU198" s="118"/>
      <c r="CV198" s="118"/>
      <c r="CW198" s="118"/>
      <c r="CX198" s="118"/>
      <c r="CY198" s="118"/>
      <c r="CZ198" s="118"/>
      <c r="DA198" s="118"/>
      <c r="DB198" s="118"/>
      <c r="DC198" s="118"/>
      <c r="DD198" s="118"/>
      <c r="DE198" s="118"/>
      <c r="DF198" s="118"/>
      <c r="DG198" s="118"/>
      <c r="DH198" s="118"/>
      <c r="DI198" s="118"/>
      <c r="DJ198" s="118"/>
      <c r="DK198" s="118"/>
      <c r="DL198" s="118"/>
      <c r="DM198" s="118"/>
      <c r="DN198" s="118"/>
      <c r="DO198" s="118"/>
      <c r="DP198" s="118"/>
      <c r="DQ198" s="118"/>
      <c r="DR198" s="118"/>
      <c r="DS198" s="118"/>
      <c r="DT198" s="118"/>
      <c r="DU198" s="118"/>
      <c r="DV198" s="118"/>
      <c r="DW198" s="118"/>
      <c r="DX198" s="118"/>
      <c r="DY198" s="118"/>
      <c r="DZ198" s="118"/>
      <c r="EA198" s="118"/>
      <c r="EB198" s="118"/>
      <c r="EC198" s="118"/>
      <c r="ED198" s="118"/>
      <c r="EE198" s="118"/>
      <c r="EF198" s="118"/>
      <c r="EG198" s="118"/>
      <c r="EH198" s="118"/>
      <c r="EI198" s="118"/>
      <c r="EJ198" s="118"/>
      <c r="EK198" s="118"/>
      <c r="EL198" s="118"/>
      <c r="EM198" s="118"/>
      <c r="EN198" s="118"/>
      <c r="EO198" s="118"/>
      <c r="EP198" s="118"/>
      <c r="EQ198" s="118"/>
      <c r="ER198" s="118"/>
      <c r="ES198" s="118"/>
      <c r="ET198" s="118"/>
      <c r="EU198" s="118"/>
      <c r="EV198" s="118"/>
      <c r="EW198" s="118"/>
      <c r="EX198" s="118"/>
      <c r="EY198" s="118"/>
      <c r="EZ198" s="118"/>
      <c r="FA198" s="118"/>
      <c r="FB198" s="118"/>
      <c r="FC198" s="118"/>
      <c r="FD198" s="118"/>
      <c r="FE198" s="118"/>
      <c r="FF198" s="118"/>
      <c r="FG198" s="118"/>
      <c r="FH198" s="118"/>
      <c r="FI198" s="118"/>
      <c r="FJ198" s="118"/>
      <c r="FK198" s="118"/>
      <c r="FL198" s="118"/>
      <c r="FM198" s="118"/>
      <c r="FN198" s="118"/>
      <c r="FO198" s="118"/>
      <c r="FP198" s="118"/>
      <c r="FQ198" s="118"/>
      <c r="FR198" s="118"/>
      <c r="FS198" s="118"/>
      <c r="FT198" s="118"/>
      <c r="FU198" s="118"/>
      <c r="FV198" s="118"/>
      <c r="FW198" s="118"/>
      <c r="FX198" s="118"/>
      <c r="FY198" s="118"/>
      <c r="FZ198" s="118"/>
      <c r="GA198" s="118"/>
      <c r="GB198" s="118"/>
      <c r="GC198" s="118"/>
      <c r="GD198" s="118"/>
      <c r="GE198" s="118"/>
      <c r="GF198" s="118"/>
      <c r="GG198" s="118"/>
      <c r="GH198" s="118"/>
      <c r="GI198" s="118"/>
      <c r="GJ198" s="118"/>
      <c r="GK198" s="118"/>
      <c r="GL198" s="118"/>
      <c r="GM198" s="118"/>
      <c r="GN198" s="118"/>
      <c r="GO198" s="118"/>
      <c r="GP198" s="118"/>
      <c r="GQ198" s="118"/>
      <c r="GR198" s="118"/>
      <c r="GS198" s="118"/>
      <c r="GT198" s="118"/>
      <c r="GU198" s="118"/>
      <c r="GV198" s="118"/>
      <c r="GW198" s="118"/>
      <c r="GX198" s="118"/>
      <c r="GY198" s="118"/>
      <c r="GZ198" s="118"/>
      <c r="HA198" s="118"/>
      <c r="HB198" s="118"/>
      <c r="HC198" s="118"/>
      <c r="HD198" s="118"/>
      <c r="HE198" s="118"/>
      <c r="HF198" s="118"/>
      <c r="HG198" s="118"/>
      <c r="HH198" s="118"/>
      <c r="HI198" s="118"/>
      <c r="HJ198" s="118"/>
      <c r="HK198" s="118"/>
      <c r="HL198" s="118"/>
      <c r="HM198" s="118"/>
      <c r="HN198" s="118"/>
      <c r="HO198" s="118"/>
      <c r="HP198" s="118"/>
      <c r="HQ198" s="118"/>
      <c r="HR198" s="118"/>
      <c r="HS198" s="118"/>
      <c r="HT198" s="118"/>
      <c r="HU198" s="118"/>
      <c r="HV198" s="118"/>
      <c r="HW198" s="118"/>
      <c r="HX198" s="118"/>
      <c r="HY198" s="118"/>
      <c r="HZ198" s="118"/>
      <c r="IA198" s="118"/>
      <c r="IB198" s="118"/>
      <c r="IC198" s="118"/>
      <c r="ID198" s="118"/>
      <c r="IE198" s="118"/>
      <c r="IF198" s="118"/>
      <c r="IG198" s="118"/>
      <c r="IH198" s="118"/>
      <c r="II198" s="118"/>
    </row>
    <row r="199" spans="1:243" s="118" customFormat="1" ht="76.5">
      <c r="A199" s="542">
        <v>193</v>
      </c>
      <c r="B199" s="405">
        <v>471</v>
      </c>
      <c r="C199" s="78" t="s">
        <v>706</v>
      </c>
      <c r="D199" s="74">
        <v>39661</v>
      </c>
      <c r="E199" s="37" t="s">
        <v>621</v>
      </c>
      <c r="F199" s="37" t="s">
        <v>632</v>
      </c>
      <c r="G199" s="49" t="s">
        <v>621</v>
      </c>
      <c r="H199" s="57">
        <v>1</v>
      </c>
      <c r="I199" s="40" t="s">
        <v>631</v>
      </c>
      <c r="J199" s="39">
        <v>4</v>
      </c>
      <c r="K199" s="465">
        <v>2.83</v>
      </c>
      <c r="L199" s="39" t="s">
        <v>633</v>
      </c>
      <c r="M199" s="39">
        <v>8192</v>
      </c>
      <c r="N199" s="43">
        <v>8</v>
      </c>
      <c r="O199" s="39">
        <v>2</v>
      </c>
      <c r="P199" s="75">
        <v>1000</v>
      </c>
      <c r="Q199" s="75">
        <v>1</v>
      </c>
      <c r="R199" s="66" t="s">
        <v>634</v>
      </c>
      <c r="S199" s="75"/>
      <c r="T199" s="57" t="s">
        <v>480</v>
      </c>
      <c r="U199" s="50">
        <v>1</v>
      </c>
      <c r="V199" s="37" t="s">
        <v>635</v>
      </c>
      <c r="W199" s="39" t="s">
        <v>636</v>
      </c>
      <c r="X199" s="49" t="s">
        <v>628</v>
      </c>
      <c r="Y199" s="49">
        <v>32</v>
      </c>
      <c r="Z199" s="57" t="s">
        <v>396</v>
      </c>
      <c r="AA199" s="487">
        <v>300</v>
      </c>
      <c r="AB199" s="488" t="s">
        <v>629</v>
      </c>
      <c r="AC199" s="489" t="s">
        <v>441</v>
      </c>
      <c r="AD199" s="57" t="s">
        <v>441</v>
      </c>
      <c r="AE199" s="50" t="s">
        <v>441</v>
      </c>
      <c r="AF199" s="39" t="s">
        <v>441</v>
      </c>
      <c r="AG199" s="39" t="s">
        <v>630</v>
      </c>
      <c r="AH199" s="39" t="s">
        <v>441</v>
      </c>
      <c r="AI199" s="39">
        <v>1000</v>
      </c>
      <c r="AJ199" s="39"/>
      <c r="AK199" s="52">
        <v>230</v>
      </c>
      <c r="AL199" s="40">
        <v>1.7</v>
      </c>
      <c r="AM199" s="37">
        <v>2.4</v>
      </c>
      <c r="AN199" s="52">
        <v>58.5</v>
      </c>
      <c r="AO199" s="53"/>
      <c r="AP199" s="429">
        <f>(8760/1000)*(Summary!$D$10*$AN199+Summary!$D$9*$AM199+Summary!$D$8*$AL199)</f>
        <v>214.22580000000002</v>
      </c>
      <c r="AQ199" s="430">
        <f t="shared" si="8"/>
        <v>199.22580000000002</v>
      </c>
      <c r="AR199" s="431"/>
      <c r="AS199" s="66" t="str">
        <f aca="true" t="shared" si="9" ref="AS199:AS220">IF($N199&gt;=4,"Y","N")</f>
        <v>Y</v>
      </c>
      <c r="AT199" s="38">
        <f aca="true" t="shared" si="10" ref="AT199:AT220">IF(AS199="Y",($AT$4),0)</f>
        <v>15</v>
      </c>
      <c r="AU199" s="432" t="s">
        <v>632</v>
      </c>
      <c r="AV199" s="826">
        <v>128</v>
      </c>
      <c r="AW199" s="777">
        <f>Summary!$F$19</f>
        <v>275</v>
      </c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</row>
    <row r="200" spans="1:243" s="5" customFormat="1" ht="12.75">
      <c r="A200" s="542">
        <v>194</v>
      </c>
      <c r="B200" s="405">
        <v>374</v>
      </c>
      <c r="C200" s="460" t="s">
        <v>709</v>
      </c>
      <c r="D200" s="125">
        <v>39689</v>
      </c>
      <c r="E200" s="126" t="s">
        <v>621</v>
      </c>
      <c r="F200" s="119"/>
      <c r="G200" s="124"/>
      <c r="H200" s="259">
        <v>1</v>
      </c>
      <c r="I200" s="297" t="s">
        <v>124</v>
      </c>
      <c r="J200" s="114">
        <v>4</v>
      </c>
      <c r="K200" s="474">
        <v>2.83</v>
      </c>
      <c r="L200" s="114" t="s">
        <v>128</v>
      </c>
      <c r="M200" s="127">
        <v>4096</v>
      </c>
      <c r="N200" s="43">
        <v>4</v>
      </c>
      <c r="O200" s="110">
        <v>2</v>
      </c>
      <c r="P200" s="129" t="s">
        <v>133</v>
      </c>
      <c r="Q200" s="115" t="s">
        <v>673</v>
      </c>
      <c r="R200" s="124"/>
      <c r="S200" s="124"/>
      <c r="T200" s="299" t="s">
        <v>438</v>
      </c>
      <c r="U200" s="305">
        <v>1</v>
      </c>
      <c r="V200" s="110" t="s">
        <v>134</v>
      </c>
      <c r="W200" s="119">
        <v>512</v>
      </c>
      <c r="X200" s="115" t="s">
        <v>117</v>
      </c>
      <c r="Y200" s="124">
        <v>256</v>
      </c>
      <c r="Z200" s="259" t="s">
        <v>398</v>
      </c>
      <c r="AA200" s="522" t="s">
        <v>131</v>
      </c>
      <c r="AB200" s="523" t="s">
        <v>118</v>
      </c>
      <c r="AC200" s="524"/>
      <c r="AD200" s="259" t="s">
        <v>438</v>
      </c>
      <c r="AE200" s="116" t="s">
        <v>441</v>
      </c>
      <c r="AF200" s="110" t="s">
        <v>441</v>
      </c>
      <c r="AG200" s="110" t="s">
        <v>438</v>
      </c>
      <c r="AH200" s="110" t="s">
        <v>441</v>
      </c>
      <c r="AI200" s="110" t="s">
        <v>484</v>
      </c>
      <c r="AJ200" s="110" t="s">
        <v>484</v>
      </c>
      <c r="AK200" s="259">
        <v>115</v>
      </c>
      <c r="AL200" s="555">
        <v>1.08</v>
      </c>
      <c r="AM200" s="117">
        <v>2.47</v>
      </c>
      <c r="AN200" s="556">
        <v>71.34</v>
      </c>
      <c r="AO200" s="122"/>
      <c r="AP200" s="429">
        <f>(8760/1000)*(Summary!$D$10*$AN200+Summary!$D$9*$AM200+Summary!$D$8*$AL200)</f>
        <v>256.26066000000003</v>
      </c>
      <c r="AQ200" s="430">
        <f aca="true" t="shared" si="11" ref="AQ200:AQ220">AP200-(SUM(AT200))</f>
        <v>241.26066000000003</v>
      </c>
      <c r="AR200" s="434"/>
      <c r="AS200" s="66" t="str">
        <f t="shared" si="9"/>
        <v>Y</v>
      </c>
      <c r="AT200" s="38">
        <f t="shared" si="10"/>
        <v>15</v>
      </c>
      <c r="AU200" s="432" t="s">
        <v>632</v>
      </c>
      <c r="AV200" s="828">
        <v>256</v>
      </c>
      <c r="AW200" s="777">
        <f>Summary!$F$19</f>
        <v>275</v>
      </c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</row>
    <row r="201" spans="1:49" s="102" customFormat="1" ht="20.25">
      <c r="A201" s="542">
        <v>195</v>
      </c>
      <c r="B201" s="405">
        <v>183</v>
      </c>
      <c r="C201" s="181" t="s">
        <v>708</v>
      </c>
      <c r="D201" s="59">
        <v>39689</v>
      </c>
      <c r="E201" s="62" t="s">
        <v>621</v>
      </c>
      <c r="F201" s="104" t="s">
        <v>432</v>
      </c>
      <c r="G201" s="55" t="s">
        <v>792</v>
      </c>
      <c r="H201" s="57">
        <v>1</v>
      </c>
      <c r="I201" s="50" t="s">
        <v>8</v>
      </c>
      <c r="J201" s="39">
        <v>4</v>
      </c>
      <c r="K201" s="465">
        <v>2.4</v>
      </c>
      <c r="L201" s="39" t="s">
        <v>10</v>
      </c>
      <c r="M201" s="39">
        <v>16384</v>
      </c>
      <c r="N201" s="43">
        <v>16</v>
      </c>
      <c r="O201" s="39">
        <v>2</v>
      </c>
      <c r="P201" s="75" t="s">
        <v>799</v>
      </c>
      <c r="Q201" s="56" t="s">
        <v>814</v>
      </c>
      <c r="R201" s="75"/>
      <c r="S201" s="66" t="s">
        <v>397</v>
      </c>
      <c r="T201" s="52" t="s">
        <v>441</v>
      </c>
      <c r="U201" s="40">
        <v>0</v>
      </c>
      <c r="V201" s="37" t="s">
        <v>7</v>
      </c>
      <c r="W201" s="39">
        <v>512</v>
      </c>
      <c r="X201" s="314" t="s">
        <v>599</v>
      </c>
      <c r="Y201" s="75">
        <v>32</v>
      </c>
      <c r="Z201" s="216" t="s">
        <v>396</v>
      </c>
      <c r="AA201" s="487" t="s">
        <v>809</v>
      </c>
      <c r="AB201" s="496">
        <v>0.8</v>
      </c>
      <c r="AC201" s="489" t="s">
        <v>397</v>
      </c>
      <c r="AD201" s="57" t="s">
        <v>441</v>
      </c>
      <c r="AE201" s="50" t="s">
        <v>441</v>
      </c>
      <c r="AF201" s="39" t="s">
        <v>441</v>
      </c>
      <c r="AG201" s="37" t="s">
        <v>438</v>
      </c>
      <c r="AH201" s="37" t="s">
        <v>441</v>
      </c>
      <c r="AI201" s="39" t="s">
        <v>786</v>
      </c>
      <c r="AJ201" s="39" t="s">
        <v>787</v>
      </c>
      <c r="AK201" s="57">
        <v>115</v>
      </c>
      <c r="AL201" s="107">
        <v>1.28</v>
      </c>
      <c r="AM201" s="60">
        <v>3.17</v>
      </c>
      <c r="AN201" s="203">
        <v>78.74</v>
      </c>
      <c r="AO201" s="658"/>
      <c r="AP201" s="429">
        <f>(8760/1000)*(Summary!$D$10*$AN201+Summary!$D$9*$AM201+Summary!$D$8*$AL201)</f>
        <v>283.46046</v>
      </c>
      <c r="AQ201" s="430">
        <f t="shared" si="11"/>
        <v>268.46046</v>
      </c>
      <c r="AR201" s="431"/>
      <c r="AS201" s="66" t="str">
        <f t="shared" si="9"/>
        <v>Y</v>
      </c>
      <c r="AT201" s="38">
        <f t="shared" si="10"/>
        <v>15</v>
      </c>
      <c r="AU201" s="432" t="s">
        <v>632</v>
      </c>
      <c r="AV201" s="826"/>
      <c r="AW201" s="777">
        <f>Summary!$F$19</f>
        <v>275</v>
      </c>
    </row>
    <row r="202" spans="1:49" ht="20.25">
      <c r="A202" s="542">
        <v>196</v>
      </c>
      <c r="B202" s="405">
        <v>181</v>
      </c>
      <c r="C202" s="181" t="s">
        <v>708</v>
      </c>
      <c r="D202" s="59">
        <v>39689</v>
      </c>
      <c r="E202" s="62" t="s">
        <v>621</v>
      </c>
      <c r="F202" s="104" t="s">
        <v>432</v>
      </c>
      <c r="G202" s="55" t="s">
        <v>792</v>
      </c>
      <c r="H202" s="57">
        <v>1</v>
      </c>
      <c r="I202" s="50" t="s">
        <v>8</v>
      </c>
      <c r="J202" s="39">
        <v>4</v>
      </c>
      <c r="K202" s="465">
        <v>2.4</v>
      </c>
      <c r="L202" s="39" t="s">
        <v>6</v>
      </c>
      <c r="M202" s="39">
        <v>8192</v>
      </c>
      <c r="N202" s="43">
        <v>8</v>
      </c>
      <c r="O202" s="39">
        <v>1</v>
      </c>
      <c r="P202" s="75" t="s">
        <v>689</v>
      </c>
      <c r="Q202" s="56" t="s">
        <v>9</v>
      </c>
      <c r="R202" s="75"/>
      <c r="S202" s="66" t="s">
        <v>397</v>
      </c>
      <c r="T202" s="52" t="s">
        <v>441</v>
      </c>
      <c r="U202" s="40">
        <v>0</v>
      </c>
      <c r="V202" s="37" t="s">
        <v>7</v>
      </c>
      <c r="W202" s="39">
        <v>512</v>
      </c>
      <c r="X202" s="314" t="s">
        <v>599</v>
      </c>
      <c r="Y202" s="75">
        <v>32</v>
      </c>
      <c r="Z202" s="108" t="s">
        <v>396</v>
      </c>
      <c r="AA202" s="487" t="s">
        <v>809</v>
      </c>
      <c r="AB202" s="496">
        <v>0.7</v>
      </c>
      <c r="AC202" s="489" t="s">
        <v>397</v>
      </c>
      <c r="AD202" s="57" t="s">
        <v>441</v>
      </c>
      <c r="AE202" s="50" t="s">
        <v>441</v>
      </c>
      <c r="AF202" s="39" t="s">
        <v>441</v>
      </c>
      <c r="AG202" s="37" t="s">
        <v>438</v>
      </c>
      <c r="AH202" s="37" t="s">
        <v>441</v>
      </c>
      <c r="AI202" s="39" t="s">
        <v>786</v>
      </c>
      <c r="AJ202" s="39" t="s">
        <v>787</v>
      </c>
      <c r="AK202" s="57">
        <v>115</v>
      </c>
      <c r="AL202" s="50">
        <v>1.68</v>
      </c>
      <c r="AM202" s="39">
        <v>3.65</v>
      </c>
      <c r="AN202" s="203">
        <v>78.42</v>
      </c>
      <c r="AO202" s="651"/>
      <c r="AP202" s="429">
        <f>(8760/1000)*(Summary!$D$10*$AN202+Summary!$D$9*$AM202+Summary!$D$8*$AL202)</f>
        <v>284.47662</v>
      </c>
      <c r="AQ202" s="430">
        <f t="shared" si="11"/>
        <v>269.47662</v>
      </c>
      <c r="AR202" s="434"/>
      <c r="AS202" s="66" t="str">
        <f t="shared" si="9"/>
        <v>Y</v>
      </c>
      <c r="AT202" s="38">
        <f t="shared" si="10"/>
        <v>15</v>
      </c>
      <c r="AU202" s="432" t="s">
        <v>632</v>
      </c>
      <c r="AV202" s="828"/>
      <c r="AW202" s="777">
        <f>Summary!$F$19</f>
        <v>275</v>
      </c>
    </row>
    <row r="203" spans="1:49" s="5" customFormat="1" ht="20.25">
      <c r="A203" s="542">
        <v>197</v>
      </c>
      <c r="B203" s="405">
        <v>182</v>
      </c>
      <c r="C203" s="181" t="s">
        <v>708</v>
      </c>
      <c r="D203" s="59">
        <v>39689</v>
      </c>
      <c r="E203" s="62" t="s">
        <v>621</v>
      </c>
      <c r="F203" s="104" t="s">
        <v>432</v>
      </c>
      <c r="G203" s="55" t="s">
        <v>792</v>
      </c>
      <c r="H203" s="57">
        <v>1</v>
      </c>
      <c r="I203" s="50" t="s">
        <v>8</v>
      </c>
      <c r="J203" s="39">
        <v>4</v>
      </c>
      <c r="K203" s="465">
        <v>2.4</v>
      </c>
      <c r="L203" s="39" t="s">
        <v>10</v>
      </c>
      <c r="M203" s="39">
        <v>16384</v>
      </c>
      <c r="N203" s="43">
        <v>16</v>
      </c>
      <c r="O203" s="39">
        <v>1</v>
      </c>
      <c r="P203" s="75" t="s">
        <v>689</v>
      </c>
      <c r="Q203" s="56" t="s">
        <v>9</v>
      </c>
      <c r="R203" s="75"/>
      <c r="S203" s="66" t="s">
        <v>397</v>
      </c>
      <c r="T203" s="52" t="s">
        <v>441</v>
      </c>
      <c r="U203" s="40">
        <v>0</v>
      </c>
      <c r="V203" s="37" t="s">
        <v>7</v>
      </c>
      <c r="W203" s="39">
        <v>512</v>
      </c>
      <c r="X203" s="314" t="s">
        <v>599</v>
      </c>
      <c r="Y203" s="75">
        <v>32</v>
      </c>
      <c r="Z203" s="216" t="s">
        <v>396</v>
      </c>
      <c r="AA203" s="487" t="s">
        <v>809</v>
      </c>
      <c r="AB203" s="496">
        <v>0.7</v>
      </c>
      <c r="AC203" s="489" t="s">
        <v>397</v>
      </c>
      <c r="AD203" s="57" t="s">
        <v>441</v>
      </c>
      <c r="AE203" s="50" t="s">
        <v>441</v>
      </c>
      <c r="AF203" s="39" t="s">
        <v>441</v>
      </c>
      <c r="AG203" s="37" t="s">
        <v>438</v>
      </c>
      <c r="AH203" s="37" t="s">
        <v>441</v>
      </c>
      <c r="AI203" s="39" t="s">
        <v>786</v>
      </c>
      <c r="AJ203" s="39" t="s">
        <v>787</v>
      </c>
      <c r="AK203" s="57">
        <v>115</v>
      </c>
      <c r="AL203" s="107">
        <v>1.68</v>
      </c>
      <c r="AM203" s="60">
        <v>4.17</v>
      </c>
      <c r="AN203" s="203">
        <v>80.61</v>
      </c>
      <c r="AO203" s="658"/>
      <c r="AP203" s="429">
        <f>(8760/1000)*(Summary!$D$10*$AN203+Summary!$D$9*$AM203+Summary!$D$8*$AL203)</f>
        <v>292.37814</v>
      </c>
      <c r="AQ203" s="430">
        <f t="shared" si="11"/>
        <v>277.37814</v>
      </c>
      <c r="AR203" s="431"/>
      <c r="AS203" s="66" t="str">
        <f t="shared" si="9"/>
        <v>Y</v>
      </c>
      <c r="AT203" s="38">
        <f t="shared" si="10"/>
        <v>15</v>
      </c>
      <c r="AU203" s="432" t="s">
        <v>632</v>
      </c>
      <c r="AV203" s="826"/>
      <c r="AW203" s="777">
        <f>Summary!$F$19</f>
        <v>275</v>
      </c>
    </row>
    <row r="204" spans="1:243" s="100" customFormat="1" ht="14.25">
      <c r="A204" s="542">
        <v>198</v>
      </c>
      <c r="B204" s="405">
        <v>372</v>
      </c>
      <c r="C204" s="460" t="s">
        <v>709</v>
      </c>
      <c r="D204" s="125">
        <v>39689</v>
      </c>
      <c r="E204" s="126" t="s">
        <v>621</v>
      </c>
      <c r="F204" s="119"/>
      <c r="G204" s="124"/>
      <c r="H204" s="260">
        <v>1</v>
      </c>
      <c r="I204" s="297" t="s">
        <v>124</v>
      </c>
      <c r="J204" s="114">
        <v>4</v>
      </c>
      <c r="K204" s="474">
        <v>2.83</v>
      </c>
      <c r="L204" s="114" t="s">
        <v>115</v>
      </c>
      <c r="M204" s="127">
        <v>4096</v>
      </c>
      <c r="N204" s="43">
        <v>4</v>
      </c>
      <c r="O204" s="110">
        <v>2</v>
      </c>
      <c r="P204" s="129" t="s">
        <v>133</v>
      </c>
      <c r="Q204" s="115" t="s">
        <v>673</v>
      </c>
      <c r="R204" s="124"/>
      <c r="S204" s="124"/>
      <c r="T204" s="299" t="s">
        <v>438</v>
      </c>
      <c r="U204" s="305">
        <v>1</v>
      </c>
      <c r="V204" s="110" t="s">
        <v>134</v>
      </c>
      <c r="W204" s="119">
        <v>512</v>
      </c>
      <c r="X204" s="115" t="s">
        <v>117</v>
      </c>
      <c r="Y204" s="124">
        <v>256</v>
      </c>
      <c r="Z204" s="259" t="s">
        <v>398</v>
      </c>
      <c r="AA204" s="522" t="s">
        <v>131</v>
      </c>
      <c r="AB204" s="523" t="s">
        <v>118</v>
      </c>
      <c r="AC204" s="524"/>
      <c r="AD204" s="259" t="s">
        <v>438</v>
      </c>
      <c r="AE204" s="116" t="s">
        <v>441</v>
      </c>
      <c r="AF204" s="110" t="s">
        <v>441</v>
      </c>
      <c r="AG204" s="110" t="s">
        <v>438</v>
      </c>
      <c r="AH204" s="110" t="s">
        <v>441</v>
      </c>
      <c r="AI204" s="110" t="s">
        <v>484</v>
      </c>
      <c r="AJ204" s="110" t="s">
        <v>484</v>
      </c>
      <c r="AK204" s="259">
        <v>115</v>
      </c>
      <c r="AL204" s="555">
        <v>1.7</v>
      </c>
      <c r="AM204" s="117">
        <v>2.86</v>
      </c>
      <c r="AN204" s="556">
        <v>87.3</v>
      </c>
      <c r="AO204" s="122"/>
      <c r="AP204" s="429">
        <f>(8760/1000)*(Summary!$D$10*$AN204+Summary!$D$9*$AM204+Summary!$D$8*$AL204)</f>
        <v>315.34248</v>
      </c>
      <c r="AQ204" s="430">
        <f t="shared" si="11"/>
        <v>300.34248</v>
      </c>
      <c r="AR204" s="443"/>
      <c r="AS204" s="66" t="str">
        <f t="shared" si="9"/>
        <v>Y</v>
      </c>
      <c r="AT204" s="38">
        <f t="shared" si="10"/>
        <v>15</v>
      </c>
      <c r="AU204" s="432" t="s">
        <v>632</v>
      </c>
      <c r="AV204" s="828">
        <v>256</v>
      </c>
      <c r="AW204" s="777">
        <f>Summary!$F$19</f>
        <v>275</v>
      </c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</row>
    <row r="205" spans="1:243" s="5" customFormat="1" ht="12.75">
      <c r="A205" s="542">
        <v>199</v>
      </c>
      <c r="B205" s="405">
        <v>369</v>
      </c>
      <c r="C205" s="460" t="s">
        <v>697</v>
      </c>
      <c r="D205" s="576">
        <v>39689</v>
      </c>
      <c r="E205" s="579" t="s">
        <v>621</v>
      </c>
      <c r="F205" s="581"/>
      <c r="G205" s="585"/>
      <c r="H205" s="590">
        <v>1</v>
      </c>
      <c r="I205" s="596" t="s">
        <v>114</v>
      </c>
      <c r="J205" s="598">
        <v>4</v>
      </c>
      <c r="K205" s="603">
        <v>2</v>
      </c>
      <c r="L205" s="598" t="s">
        <v>115</v>
      </c>
      <c r="M205" s="600">
        <v>4096</v>
      </c>
      <c r="N205" s="43">
        <v>4</v>
      </c>
      <c r="O205" s="609">
        <v>2</v>
      </c>
      <c r="P205" s="586" t="s">
        <v>133</v>
      </c>
      <c r="Q205" s="611" t="s">
        <v>673</v>
      </c>
      <c r="R205" s="585"/>
      <c r="S205" s="585"/>
      <c r="T205" s="616" t="s">
        <v>438</v>
      </c>
      <c r="U205" s="296">
        <v>1</v>
      </c>
      <c r="V205" s="609" t="s">
        <v>134</v>
      </c>
      <c r="W205" s="581">
        <v>512</v>
      </c>
      <c r="X205" s="611" t="s">
        <v>117</v>
      </c>
      <c r="Y205" s="585">
        <v>256</v>
      </c>
      <c r="Z205" s="590" t="s">
        <v>398</v>
      </c>
      <c r="AA205" s="625" t="s">
        <v>131</v>
      </c>
      <c r="AB205" s="632" t="s">
        <v>118</v>
      </c>
      <c r="AC205" s="635"/>
      <c r="AD205" s="590" t="s">
        <v>438</v>
      </c>
      <c r="AE205" s="617" t="s">
        <v>441</v>
      </c>
      <c r="AF205" s="609" t="s">
        <v>441</v>
      </c>
      <c r="AG205" s="609" t="s">
        <v>438</v>
      </c>
      <c r="AH205" s="609" t="s">
        <v>441</v>
      </c>
      <c r="AI205" s="609" t="s">
        <v>484</v>
      </c>
      <c r="AJ205" s="609" t="s">
        <v>484</v>
      </c>
      <c r="AK205" s="590">
        <v>115</v>
      </c>
      <c r="AL205" s="641">
        <v>1.22</v>
      </c>
      <c r="AM205" s="644">
        <v>2.99</v>
      </c>
      <c r="AN205" s="648">
        <v>88.68</v>
      </c>
      <c r="AO205" s="656"/>
      <c r="AP205" s="429">
        <f>(8760/1000)*(Summary!$D$10*$AN205+Summary!$D$9*$AM205+Summary!$D$8*$AL205)</f>
        <v>317.9223</v>
      </c>
      <c r="AQ205" s="430">
        <f t="shared" si="11"/>
        <v>302.9223</v>
      </c>
      <c r="AR205" s="431"/>
      <c r="AS205" s="66" t="str">
        <f t="shared" si="9"/>
        <v>Y</v>
      </c>
      <c r="AT205" s="38">
        <f t="shared" si="10"/>
        <v>15</v>
      </c>
      <c r="AU205" s="432" t="s">
        <v>632</v>
      </c>
      <c r="AV205" s="828">
        <v>256</v>
      </c>
      <c r="AW205" s="777">
        <f>Summary!$F$19</f>
        <v>275</v>
      </c>
      <c r="AX205" s="123"/>
      <c r="AY205" s="123"/>
      <c r="AZ205" s="123"/>
      <c r="BA205" s="123"/>
      <c r="BB205" s="123"/>
      <c r="BC205" s="123"/>
      <c r="BD205" s="123"/>
      <c r="BE205" s="123"/>
      <c r="BF205" s="123"/>
      <c r="BG205" s="123"/>
      <c r="BH205" s="123"/>
      <c r="BI205" s="123"/>
      <c r="BJ205" s="123"/>
      <c r="BK205" s="123"/>
      <c r="BL205" s="123"/>
      <c r="BM205" s="123"/>
      <c r="BN205" s="123"/>
      <c r="BO205" s="123"/>
      <c r="BP205" s="123"/>
      <c r="BQ205" s="123"/>
      <c r="BR205" s="123"/>
      <c r="BS205" s="123"/>
      <c r="BT205" s="123"/>
      <c r="BU205" s="123"/>
      <c r="BV205" s="123"/>
      <c r="BW205" s="123"/>
      <c r="BX205" s="123"/>
      <c r="BY205" s="123"/>
      <c r="BZ205" s="123"/>
      <c r="CA205" s="123"/>
      <c r="CB205" s="123"/>
      <c r="CC205" s="123"/>
      <c r="CD205" s="123"/>
      <c r="CE205" s="123"/>
      <c r="CF205" s="123"/>
      <c r="CG205" s="123"/>
      <c r="CH205" s="123"/>
      <c r="CI205" s="123"/>
      <c r="CJ205" s="123"/>
      <c r="CK205" s="123"/>
      <c r="CL205" s="123"/>
      <c r="CM205" s="123"/>
      <c r="CN205" s="123"/>
      <c r="CO205" s="123"/>
      <c r="CP205" s="123"/>
      <c r="CQ205" s="123"/>
      <c r="CR205" s="123"/>
      <c r="CS205" s="123"/>
      <c r="CT205" s="123"/>
      <c r="CU205" s="123"/>
      <c r="CV205" s="123"/>
      <c r="CW205" s="123"/>
      <c r="CX205" s="123"/>
      <c r="CY205" s="123"/>
      <c r="CZ205" s="123"/>
      <c r="DA205" s="123"/>
      <c r="DB205" s="123"/>
      <c r="DC205" s="123"/>
      <c r="DD205" s="123"/>
      <c r="DE205" s="123"/>
      <c r="DF205" s="123"/>
      <c r="DG205" s="123"/>
      <c r="DH205" s="123"/>
      <c r="DI205" s="123"/>
      <c r="DJ205" s="123"/>
      <c r="DK205" s="123"/>
      <c r="DL205" s="123"/>
      <c r="DM205" s="123"/>
      <c r="DN205" s="123"/>
      <c r="DO205" s="123"/>
      <c r="DP205" s="123"/>
      <c r="DQ205" s="123"/>
      <c r="DR205" s="123"/>
      <c r="DS205" s="123"/>
      <c r="DT205" s="123"/>
      <c r="DU205" s="123"/>
      <c r="DV205" s="123"/>
      <c r="DW205" s="123"/>
      <c r="DX205" s="123"/>
      <c r="DY205" s="123"/>
      <c r="DZ205" s="123"/>
      <c r="EA205" s="123"/>
      <c r="EB205" s="123"/>
      <c r="EC205" s="123"/>
      <c r="ED205" s="123"/>
      <c r="EE205" s="123"/>
      <c r="EF205" s="123"/>
      <c r="EG205" s="123"/>
      <c r="EH205" s="123"/>
      <c r="EI205" s="123"/>
      <c r="EJ205" s="123"/>
      <c r="EK205" s="123"/>
      <c r="EL205" s="123"/>
      <c r="EM205" s="123"/>
      <c r="EN205" s="123"/>
      <c r="EO205" s="123"/>
      <c r="EP205" s="123"/>
      <c r="EQ205" s="123"/>
      <c r="ER205" s="123"/>
      <c r="ES205" s="123"/>
      <c r="ET205" s="123"/>
      <c r="EU205" s="123"/>
      <c r="EV205" s="123"/>
      <c r="EW205" s="123"/>
      <c r="EX205" s="123"/>
      <c r="EY205" s="123"/>
      <c r="EZ205" s="123"/>
      <c r="FA205" s="123"/>
      <c r="FB205" s="123"/>
      <c r="FC205" s="123"/>
      <c r="FD205" s="123"/>
      <c r="FE205" s="123"/>
      <c r="FF205" s="123"/>
      <c r="FG205" s="123"/>
      <c r="FH205" s="123"/>
      <c r="FI205" s="123"/>
      <c r="FJ205" s="123"/>
      <c r="FK205" s="123"/>
      <c r="FL205" s="123"/>
      <c r="FM205" s="123"/>
      <c r="FN205" s="123"/>
      <c r="FO205" s="123"/>
      <c r="FP205" s="123"/>
      <c r="FQ205" s="123"/>
      <c r="FR205" s="123"/>
      <c r="FS205" s="123"/>
      <c r="FT205" s="123"/>
      <c r="FU205" s="123"/>
      <c r="FV205" s="123"/>
      <c r="FW205" s="123"/>
      <c r="FX205" s="123"/>
      <c r="FY205" s="123"/>
      <c r="FZ205" s="123"/>
      <c r="GA205" s="123"/>
      <c r="GB205" s="123"/>
      <c r="GC205" s="123"/>
      <c r="GD205" s="123"/>
      <c r="GE205" s="123"/>
      <c r="GF205" s="123"/>
      <c r="GG205" s="123"/>
      <c r="GH205" s="123"/>
      <c r="GI205" s="123"/>
      <c r="GJ205" s="123"/>
      <c r="GK205" s="123"/>
      <c r="GL205" s="123"/>
      <c r="GM205" s="123"/>
      <c r="GN205" s="123"/>
      <c r="GO205" s="123"/>
      <c r="GP205" s="123"/>
      <c r="GQ205" s="123"/>
      <c r="GR205" s="123"/>
      <c r="GS205" s="123"/>
      <c r="GT205" s="123"/>
      <c r="GU205" s="123"/>
      <c r="GV205" s="123"/>
      <c r="GW205" s="123"/>
      <c r="GX205" s="123"/>
      <c r="GY205" s="123"/>
      <c r="GZ205" s="123"/>
      <c r="HA205" s="123"/>
      <c r="HB205" s="123"/>
      <c r="HC205" s="123"/>
      <c r="HD205" s="123"/>
      <c r="HE205" s="123"/>
      <c r="HF205" s="123"/>
      <c r="HG205" s="123"/>
      <c r="HH205" s="123"/>
      <c r="HI205" s="123"/>
      <c r="HJ205" s="123"/>
      <c r="HK205" s="123"/>
      <c r="HL205" s="123"/>
      <c r="HM205" s="123"/>
      <c r="HN205" s="123"/>
      <c r="HO205" s="123"/>
      <c r="HP205" s="123"/>
      <c r="HQ205" s="123"/>
      <c r="HR205" s="123"/>
      <c r="HS205" s="123"/>
      <c r="HT205" s="123"/>
      <c r="HU205" s="123"/>
      <c r="HV205" s="123"/>
      <c r="HW205" s="123"/>
      <c r="HX205" s="123"/>
      <c r="HY205" s="123"/>
      <c r="HZ205" s="123"/>
      <c r="IA205" s="123"/>
      <c r="IB205" s="123"/>
      <c r="IC205" s="123"/>
      <c r="ID205" s="123"/>
      <c r="IE205" s="123"/>
      <c r="IF205" s="123"/>
      <c r="IG205" s="123"/>
      <c r="IH205" s="123"/>
      <c r="II205" s="123"/>
    </row>
    <row r="206" spans="1:243" s="5" customFormat="1" ht="14.25">
      <c r="A206" s="542">
        <v>200</v>
      </c>
      <c r="B206" s="405">
        <v>373</v>
      </c>
      <c r="C206" s="460" t="s">
        <v>709</v>
      </c>
      <c r="D206" s="576">
        <v>39689</v>
      </c>
      <c r="E206" s="579" t="s">
        <v>621</v>
      </c>
      <c r="F206" s="581"/>
      <c r="G206" s="585"/>
      <c r="H206" s="590">
        <v>1</v>
      </c>
      <c r="I206" s="596" t="s">
        <v>124</v>
      </c>
      <c r="J206" s="598">
        <v>4</v>
      </c>
      <c r="K206" s="603">
        <v>2.83</v>
      </c>
      <c r="L206" s="598" t="s">
        <v>128</v>
      </c>
      <c r="M206" s="600">
        <v>4096</v>
      </c>
      <c r="N206" s="43">
        <v>4</v>
      </c>
      <c r="O206" s="609">
        <v>2</v>
      </c>
      <c r="P206" s="586" t="s">
        <v>133</v>
      </c>
      <c r="Q206" s="611" t="s">
        <v>673</v>
      </c>
      <c r="R206" s="585"/>
      <c r="S206" s="585"/>
      <c r="T206" s="616" t="s">
        <v>438</v>
      </c>
      <c r="U206" s="296">
        <v>1</v>
      </c>
      <c r="V206" s="609" t="s">
        <v>134</v>
      </c>
      <c r="W206" s="581">
        <v>512</v>
      </c>
      <c r="X206" s="611" t="s">
        <v>117</v>
      </c>
      <c r="Y206" s="585">
        <v>256</v>
      </c>
      <c r="Z206" s="590" t="s">
        <v>398</v>
      </c>
      <c r="AA206" s="625" t="s">
        <v>131</v>
      </c>
      <c r="AB206" s="632" t="s">
        <v>118</v>
      </c>
      <c r="AC206" s="635"/>
      <c r="AD206" s="590" t="s">
        <v>438</v>
      </c>
      <c r="AE206" s="617" t="s">
        <v>441</v>
      </c>
      <c r="AF206" s="609" t="s">
        <v>441</v>
      </c>
      <c r="AG206" s="609" t="s">
        <v>438</v>
      </c>
      <c r="AH206" s="609" t="s">
        <v>441</v>
      </c>
      <c r="AI206" s="609" t="s">
        <v>484</v>
      </c>
      <c r="AJ206" s="609" t="s">
        <v>484</v>
      </c>
      <c r="AK206" s="590">
        <v>115</v>
      </c>
      <c r="AL206" s="641">
        <v>1.43</v>
      </c>
      <c r="AM206" s="644">
        <v>2.79</v>
      </c>
      <c r="AN206" s="648">
        <v>89.02</v>
      </c>
      <c r="AO206" s="656"/>
      <c r="AP206" s="429">
        <f>(8760/1000)*(Summary!$D$10*$AN206+Summary!$D$9*$AM206+Summary!$D$8*$AL206)</f>
        <v>320.0378399999999</v>
      </c>
      <c r="AQ206" s="430">
        <f t="shared" si="11"/>
        <v>305.0378399999999</v>
      </c>
      <c r="AR206" s="431"/>
      <c r="AS206" s="66" t="str">
        <f t="shared" si="9"/>
        <v>Y</v>
      </c>
      <c r="AT206" s="38">
        <f t="shared" si="10"/>
        <v>15</v>
      </c>
      <c r="AU206" s="432" t="s">
        <v>632</v>
      </c>
      <c r="AV206" s="828">
        <v>256</v>
      </c>
      <c r="AW206" s="777">
        <f>Summary!$F$19</f>
        <v>275</v>
      </c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  <c r="CW206" s="102"/>
      <c r="CX206" s="102"/>
      <c r="CY206" s="102"/>
      <c r="CZ206" s="102"/>
      <c r="DA206" s="102"/>
      <c r="DB206" s="102"/>
      <c r="DC206" s="102"/>
      <c r="DD206" s="102"/>
      <c r="DE206" s="102"/>
      <c r="DF206" s="102"/>
      <c r="DG206" s="102"/>
      <c r="DH206" s="102"/>
      <c r="DI206" s="102"/>
      <c r="DJ206" s="102"/>
      <c r="DK206" s="102"/>
      <c r="DL206" s="102"/>
      <c r="DM206" s="102"/>
      <c r="DN206" s="102"/>
      <c r="DO206" s="102"/>
      <c r="DP206" s="102"/>
      <c r="DQ206" s="102"/>
      <c r="DR206" s="102"/>
      <c r="DS206" s="102"/>
      <c r="DT206" s="102"/>
      <c r="DU206" s="102"/>
      <c r="DV206" s="102"/>
      <c r="DW206" s="102"/>
      <c r="DX206" s="102"/>
      <c r="DY206" s="102"/>
      <c r="DZ206" s="102"/>
      <c r="EA206" s="102"/>
      <c r="EB206" s="102"/>
      <c r="EC206" s="102"/>
      <c r="ED206" s="102"/>
      <c r="EE206" s="102"/>
      <c r="EF206" s="102"/>
      <c r="EG206" s="102"/>
      <c r="EH206" s="102"/>
      <c r="EI206" s="102"/>
      <c r="EJ206" s="102"/>
      <c r="EK206" s="102"/>
      <c r="EL206" s="102"/>
      <c r="EM206" s="102"/>
      <c r="EN206" s="102"/>
      <c r="EO206" s="102"/>
      <c r="EP206" s="102"/>
      <c r="EQ206" s="102"/>
      <c r="ER206" s="102"/>
      <c r="ES206" s="102"/>
      <c r="ET206" s="102"/>
      <c r="EU206" s="102"/>
      <c r="EV206" s="102"/>
      <c r="EW206" s="102"/>
      <c r="EX206" s="102"/>
      <c r="EY206" s="102"/>
      <c r="EZ206" s="102"/>
      <c r="FA206" s="102"/>
      <c r="FB206" s="102"/>
      <c r="FC206" s="102"/>
      <c r="FD206" s="102"/>
      <c r="FE206" s="102"/>
      <c r="FF206" s="102"/>
      <c r="FG206" s="102"/>
      <c r="FH206" s="102"/>
      <c r="FI206" s="102"/>
      <c r="FJ206" s="102"/>
      <c r="FK206" s="102"/>
      <c r="FL206" s="102"/>
      <c r="FM206" s="102"/>
      <c r="FN206" s="102"/>
      <c r="FO206" s="102"/>
      <c r="FP206" s="102"/>
      <c r="FQ206" s="102"/>
      <c r="FR206" s="102"/>
      <c r="FS206" s="102"/>
      <c r="FT206" s="102"/>
      <c r="FU206" s="102"/>
      <c r="FV206" s="102"/>
      <c r="FW206" s="102"/>
      <c r="FX206" s="102"/>
      <c r="FY206" s="102"/>
      <c r="FZ206" s="102"/>
      <c r="GA206" s="102"/>
      <c r="GB206" s="102"/>
      <c r="GC206" s="102"/>
      <c r="GD206" s="102"/>
      <c r="GE206" s="102"/>
      <c r="GF206" s="102"/>
      <c r="GG206" s="102"/>
      <c r="GH206" s="102"/>
      <c r="GI206" s="102"/>
      <c r="GJ206" s="102"/>
      <c r="GK206" s="102"/>
      <c r="GL206" s="102"/>
      <c r="GM206" s="102"/>
      <c r="GN206" s="102"/>
      <c r="GO206" s="102"/>
      <c r="GP206" s="102"/>
      <c r="GQ206" s="102"/>
      <c r="GR206" s="102"/>
      <c r="GS206" s="102"/>
      <c r="GT206" s="102"/>
      <c r="GU206" s="102"/>
      <c r="GV206" s="102"/>
      <c r="GW206" s="102"/>
      <c r="GX206" s="102"/>
      <c r="GY206" s="102"/>
      <c r="GZ206" s="102"/>
      <c r="HA206" s="102"/>
      <c r="HB206" s="102"/>
      <c r="HC206" s="102"/>
      <c r="HD206" s="102"/>
      <c r="HE206" s="102"/>
      <c r="HF206" s="102"/>
      <c r="HG206" s="102"/>
      <c r="HH206" s="102"/>
      <c r="HI206" s="102"/>
      <c r="HJ206" s="102"/>
      <c r="HK206" s="102"/>
      <c r="HL206" s="102"/>
      <c r="HM206" s="102"/>
      <c r="HN206" s="102"/>
      <c r="HO206" s="102"/>
      <c r="HP206" s="102"/>
      <c r="HQ206" s="102"/>
      <c r="HR206" s="102"/>
      <c r="HS206" s="102"/>
      <c r="HT206" s="102"/>
      <c r="HU206" s="102"/>
      <c r="HV206" s="102"/>
      <c r="HW206" s="102"/>
      <c r="HX206" s="102"/>
      <c r="HY206" s="102"/>
      <c r="HZ206" s="102"/>
      <c r="IA206" s="102"/>
      <c r="IB206" s="102"/>
      <c r="IC206" s="102"/>
      <c r="ID206" s="102"/>
      <c r="IE206" s="102"/>
      <c r="IF206" s="102"/>
      <c r="IG206" s="102"/>
      <c r="IH206" s="102"/>
      <c r="II206" s="102"/>
    </row>
    <row r="207" spans="1:243" s="3" customFormat="1" ht="14.25">
      <c r="A207" s="542">
        <v>201</v>
      </c>
      <c r="B207" s="405">
        <v>193</v>
      </c>
      <c r="C207" s="181" t="s">
        <v>708</v>
      </c>
      <c r="D207" s="103">
        <v>39694</v>
      </c>
      <c r="E207" s="98" t="s">
        <v>621</v>
      </c>
      <c r="F207" s="98" t="s">
        <v>632</v>
      </c>
      <c r="G207" s="99" t="s">
        <v>22</v>
      </c>
      <c r="H207" s="197">
        <v>1</v>
      </c>
      <c r="I207" s="295" t="s">
        <v>23</v>
      </c>
      <c r="J207" s="98">
        <v>4</v>
      </c>
      <c r="K207" s="470">
        <v>2.83</v>
      </c>
      <c r="L207" s="98" t="s">
        <v>24</v>
      </c>
      <c r="M207" s="81">
        <v>8192</v>
      </c>
      <c r="N207" s="43">
        <v>8</v>
      </c>
      <c r="O207" s="98">
        <v>2</v>
      </c>
      <c r="P207" s="263">
        <v>1000</v>
      </c>
      <c r="Q207" s="263" t="s">
        <v>16</v>
      </c>
      <c r="R207" s="263" t="s">
        <v>397</v>
      </c>
      <c r="S207" s="263" t="s">
        <v>397</v>
      </c>
      <c r="T207" s="197" t="s">
        <v>441</v>
      </c>
      <c r="U207" s="181">
        <v>2</v>
      </c>
      <c r="V207" s="98" t="s">
        <v>29</v>
      </c>
      <c r="W207" s="98">
        <v>512</v>
      </c>
      <c r="X207" s="263" t="s">
        <v>19</v>
      </c>
      <c r="Y207" s="263">
        <v>32</v>
      </c>
      <c r="Z207" s="197" t="s">
        <v>396</v>
      </c>
      <c r="AA207" s="508" t="s">
        <v>27</v>
      </c>
      <c r="AB207" s="509">
        <v>0.8</v>
      </c>
      <c r="AC207" s="509" t="s">
        <v>441</v>
      </c>
      <c r="AD207" s="197" t="s">
        <v>438</v>
      </c>
      <c r="AE207" s="181" t="s">
        <v>441</v>
      </c>
      <c r="AF207" s="98" t="s">
        <v>438</v>
      </c>
      <c r="AG207" s="98" t="s">
        <v>438</v>
      </c>
      <c r="AH207" s="98" t="s">
        <v>441</v>
      </c>
      <c r="AI207" s="98">
        <v>1000</v>
      </c>
      <c r="AJ207" s="98">
        <v>1000</v>
      </c>
      <c r="AK207" s="197">
        <v>230</v>
      </c>
      <c r="AL207" s="181">
        <v>2.28</v>
      </c>
      <c r="AM207" s="98">
        <v>3.32</v>
      </c>
      <c r="AN207" s="209">
        <v>89.15</v>
      </c>
      <c r="AO207" s="547"/>
      <c r="AP207" s="429">
        <f>(8760/1000)*(Summary!$D$10*$AN207+Summary!$D$9*$AM207+Summary!$D$8*$AL207)</f>
        <v>324.82079999999996</v>
      </c>
      <c r="AQ207" s="430">
        <f t="shared" si="11"/>
        <v>309.82079999999996</v>
      </c>
      <c r="AR207" s="440"/>
      <c r="AS207" s="66" t="str">
        <f t="shared" si="9"/>
        <v>Y</v>
      </c>
      <c r="AT207" s="38">
        <f t="shared" si="10"/>
        <v>15</v>
      </c>
      <c r="AU207" s="432" t="s">
        <v>632</v>
      </c>
      <c r="AV207" s="827">
        <v>128</v>
      </c>
      <c r="AW207" s="777">
        <f>Summary!$F$19</f>
        <v>275</v>
      </c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</row>
    <row r="208" spans="1:49" s="5" customFormat="1" ht="14.25">
      <c r="A208" s="542">
        <v>202</v>
      </c>
      <c r="B208" s="405">
        <v>192</v>
      </c>
      <c r="C208" s="181" t="s">
        <v>708</v>
      </c>
      <c r="D208" s="103">
        <v>39694</v>
      </c>
      <c r="E208" s="98" t="s">
        <v>621</v>
      </c>
      <c r="F208" s="98" t="s">
        <v>632</v>
      </c>
      <c r="G208" s="99" t="s">
        <v>22</v>
      </c>
      <c r="H208" s="197">
        <v>1</v>
      </c>
      <c r="I208" s="295" t="s">
        <v>23</v>
      </c>
      <c r="J208" s="98">
        <v>4</v>
      </c>
      <c r="K208" s="470">
        <v>2.83</v>
      </c>
      <c r="L208" s="98" t="s">
        <v>24</v>
      </c>
      <c r="M208" s="81">
        <v>8192</v>
      </c>
      <c r="N208" s="43">
        <v>8</v>
      </c>
      <c r="O208" s="98">
        <v>2</v>
      </c>
      <c r="P208" s="263">
        <v>1000</v>
      </c>
      <c r="Q208" s="263" t="s">
        <v>16</v>
      </c>
      <c r="R208" s="263" t="s">
        <v>397</v>
      </c>
      <c r="S208" s="263" t="s">
        <v>397</v>
      </c>
      <c r="T208" s="197" t="s">
        <v>441</v>
      </c>
      <c r="U208" s="181">
        <v>2</v>
      </c>
      <c r="V208" s="98" t="s">
        <v>29</v>
      </c>
      <c r="W208" s="98">
        <v>512</v>
      </c>
      <c r="X208" s="263" t="s">
        <v>19</v>
      </c>
      <c r="Y208" s="263">
        <v>32</v>
      </c>
      <c r="Z208" s="197" t="s">
        <v>26</v>
      </c>
      <c r="AA208" s="508" t="s">
        <v>27</v>
      </c>
      <c r="AB208" s="509">
        <v>0.8</v>
      </c>
      <c r="AC208" s="509" t="s">
        <v>441</v>
      </c>
      <c r="AD208" s="197" t="s">
        <v>438</v>
      </c>
      <c r="AE208" s="181" t="s">
        <v>441</v>
      </c>
      <c r="AF208" s="98" t="s">
        <v>438</v>
      </c>
      <c r="AG208" s="98" t="s">
        <v>438</v>
      </c>
      <c r="AH208" s="98" t="s">
        <v>441</v>
      </c>
      <c r="AI208" s="98">
        <v>1000</v>
      </c>
      <c r="AJ208" s="98">
        <v>1000</v>
      </c>
      <c r="AK208" s="197">
        <v>115</v>
      </c>
      <c r="AL208" s="181">
        <v>1.97</v>
      </c>
      <c r="AM208" s="98">
        <v>3.01</v>
      </c>
      <c r="AN208" s="346">
        <v>89.62</v>
      </c>
      <c r="AO208" s="547"/>
      <c r="AP208" s="429">
        <f>(8760/1000)*(Summary!$D$10*$AN208+Summary!$D$9*$AM208+Summary!$D$8*$AL208)</f>
        <v>324.83832000000007</v>
      </c>
      <c r="AQ208" s="430">
        <f t="shared" si="11"/>
        <v>309.83832000000007</v>
      </c>
      <c r="AR208" s="438"/>
      <c r="AS208" s="66" t="str">
        <f t="shared" si="9"/>
        <v>Y</v>
      </c>
      <c r="AT208" s="38">
        <f t="shared" si="10"/>
        <v>15</v>
      </c>
      <c r="AU208" s="432" t="s">
        <v>632</v>
      </c>
      <c r="AV208" s="827">
        <v>128</v>
      </c>
      <c r="AW208" s="777">
        <f>Summary!$F$19</f>
        <v>275</v>
      </c>
    </row>
    <row r="209" spans="1:49" s="3" customFormat="1" ht="12.75">
      <c r="A209" s="542">
        <v>203</v>
      </c>
      <c r="B209" s="405">
        <v>371</v>
      </c>
      <c r="C209" s="460" t="s">
        <v>709</v>
      </c>
      <c r="D209" s="576">
        <v>39689</v>
      </c>
      <c r="E209" s="579" t="s">
        <v>621</v>
      </c>
      <c r="F209" s="581"/>
      <c r="G209" s="585"/>
      <c r="H209" s="590">
        <v>1</v>
      </c>
      <c r="I209" s="596" t="s">
        <v>122</v>
      </c>
      <c r="J209" s="598">
        <v>4</v>
      </c>
      <c r="K209" s="605">
        <v>2.4</v>
      </c>
      <c r="L209" s="598" t="s">
        <v>115</v>
      </c>
      <c r="M209" s="600">
        <v>4096</v>
      </c>
      <c r="N209" s="43">
        <v>4</v>
      </c>
      <c r="O209" s="609">
        <v>2</v>
      </c>
      <c r="P209" s="586" t="s">
        <v>133</v>
      </c>
      <c r="Q209" s="611" t="s">
        <v>673</v>
      </c>
      <c r="R209" s="585"/>
      <c r="S209" s="585"/>
      <c r="T209" s="616" t="s">
        <v>438</v>
      </c>
      <c r="U209" s="296">
        <v>1</v>
      </c>
      <c r="V209" s="609" t="s">
        <v>134</v>
      </c>
      <c r="W209" s="581">
        <v>512</v>
      </c>
      <c r="X209" s="611" t="s">
        <v>117</v>
      </c>
      <c r="Y209" s="585">
        <v>256</v>
      </c>
      <c r="Z209" s="590" t="s">
        <v>398</v>
      </c>
      <c r="AA209" s="625" t="s">
        <v>131</v>
      </c>
      <c r="AB209" s="632" t="s">
        <v>118</v>
      </c>
      <c r="AC209" s="635"/>
      <c r="AD209" s="590" t="s">
        <v>438</v>
      </c>
      <c r="AE209" s="617" t="s">
        <v>441</v>
      </c>
      <c r="AF209" s="609" t="s">
        <v>441</v>
      </c>
      <c r="AG209" s="609" t="s">
        <v>438</v>
      </c>
      <c r="AH209" s="609" t="s">
        <v>441</v>
      </c>
      <c r="AI209" s="609" t="s">
        <v>484</v>
      </c>
      <c r="AJ209" s="609" t="s">
        <v>484</v>
      </c>
      <c r="AK209" s="590">
        <v>115</v>
      </c>
      <c r="AL209" s="641">
        <v>1.69</v>
      </c>
      <c r="AM209" s="644">
        <v>2.88</v>
      </c>
      <c r="AN209" s="648">
        <v>92.4</v>
      </c>
      <c r="AO209" s="656"/>
      <c r="AP209" s="429">
        <f>(8760/1000)*(Summary!$D$10*$AN209+Summary!$D$9*$AM209+Summary!$D$8*$AL209)</f>
        <v>333.17346</v>
      </c>
      <c r="AQ209" s="430">
        <f t="shared" si="11"/>
        <v>318.17346</v>
      </c>
      <c r="AR209" s="434"/>
      <c r="AS209" s="66" t="str">
        <f t="shared" si="9"/>
        <v>Y</v>
      </c>
      <c r="AT209" s="38">
        <f t="shared" si="10"/>
        <v>15</v>
      </c>
      <c r="AU209" s="432" t="s">
        <v>632</v>
      </c>
      <c r="AV209" s="828">
        <v>256</v>
      </c>
      <c r="AW209" s="777">
        <f>Summary!$F$19</f>
        <v>275</v>
      </c>
    </row>
    <row r="210" spans="1:243" s="4" customFormat="1" ht="14.25">
      <c r="A210" s="542">
        <v>204</v>
      </c>
      <c r="B210" s="405">
        <v>191</v>
      </c>
      <c r="C210" s="181" t="s">
        <v>708</v>
      </c>
      <c r="D210" s="103">
        <v>39693</v>
      </c>
      <c r="E210" s="98" t="s">
        <v>621</v>
      </c>
      <c r="F210" s="98" t="s">
        <v>632</v>
      </c>
      <c r="G210" s="99" t="s">
        <v>22</v>
      </c>
      <c r="H210" s="197">
        <v>1</v>
      </c>
      <c r="I210" s="295" t="s">
        <v>23</v>
      </c>
      <c r="J210" s="98">
        <v>4</v>
      </c>
      <c r="K210" s="470">
        <v>2.83</v>
      </c>
      <c r="L210" s="98" t="s">
        <v>24</v>
      </c>
      <c r="M210" s="81">
        <v>8192</v>
      </c>
      <c r="N210" s="43">
        <v>8</v>
      </c>
      <c r="O210" s="98">
        <v>2</v>
      </c>
      <c r="P210" s="263">
        <v>1000</v>
      </c>
      <c r="Q210" s="263" t="s">
        <v>16</v>
      </c>
      <c r="R210" s="263" t="s">
        <v>17</v>
      </c>
      <c r="S210" s="263" t="s">
        <v>395</v>
      </c>
      <c r="T210" s="197" t="s">
        <v>441</v>
      </c>
      <c r="U210" s="181">
        <v>2</v>
      </c>
      <c r="V210" s="98" t="s">
        <v>29</v>
      </c>
      <c r="W210" s="98">
        <v>512</v>
      </c>
      <c r="X210" s="263" t="s">
        <v>19</v>
      </c>
      <c r="Y210" s="263">
        <v>32</v>
      </c>
      <c r="Z210" s="197" t="s">
        <v>396</v>
      </c>
      <c r="AA210" s="508" t="s">
        <v>27</v>
      </c>
      <c r="AB210" s="509">
        <v>0.8</v>
      </c>
      <c r="AC210" s="509" t="s">
        <v>441</v>
      </c>
      <c r="AD210" s="197" t="s">
        <v>438</v>
      </c>
      <c r="AE210" s="181" t="s">
        <v>441</v>
      </c>
      <c r="AF210" s="98" t="s">
        <v>438</v>
      </c>
      <c r="AG210" s="98" t="s">
        <v>438</v>
      </c>
      <c r="AH210" s="98" t="s">
        <v>441</v>
      </c>
      <c r="AI210" s="98">
        <v>1000</v>
      </c>
      <c r="AJ210" s="98">
        <v>1000</v>
      </c>
      <c r="AK210" s="197">
        <v>230</v>
      </c>
      <c r="AL210" s="181">
        <v>2.3</v>
      </c>
      <c r="AM210" s="98">
        <v>3.33</v>
      </c>
      <c r="AN210" s="346">
        <v>93.08</v>
      </c>
      <c r="AO210" s="547"/>
      <c r="AP210" s="429">
        <f>(8760/1000)*(Summary!$D$10*$AN210+Summary!$D$9*$AM210+Summary!$D$8*$AL210)</f>
        <v>338.69226</v>
      </c>
      <c r="AQ210" s="430">
        <f t="shared" si="11"/>
        <v>323.69226</v>
      </c>
      <c r="AR210" s="431"/>
      <c r="AS210" s="66" t="str">
        <f t="shared" si="9"/>
        <v>Y</v>
      </c>
      <c r="AT210" s="38">
        <f t="shared" si="10"/>
        <v>15</v>
      </c>
      <c r="AU210" s="432" t="s">
        <v>632</v>
      </c>
      <c r="AV210" s="827">
        <v>128</v>
      </c>
      <c r="AW210" s="777">
        <f>Summary!$F$19</f>
        <v>275</v>
      </c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2"/>
      <c r="CI210" s="102"/>
      <c r="CJ210" s="102"/>
      <c r="CK210" s="102"/>
      <c r="CL210" s="102"/>
      <c r="CM210" s="102"/>
      <c r="CN210" s="102"/>
      <c r="CO210" s="102"/>
      <c r="CP210" s="102"/>
      <c r="CQ210" s="102"/>
      <c r="CR210" s="102"/>
      <c r="CS210" s="102"/>
      <c r="CT210" s="102"/>
      <c r="CU210" s="102"/>
      <c r="CV210" s="102"/>
      <c r="CW210" s="102"/>
      <c r="CX210" s="102"/>
      <c r="CY210" s="102"/>
      <c r="CZ210" s="102"/>
      <c r="DA210" s="102"/>
      <c r="DB210" s="102"/>
      <c r="DC210" s="102"/>
      <c r="DD210" s="102"/>
      <c r="DE210" s="102"/>
      <c r="DF210" s="102"/>
      <c r="DG210" s="102"/>
      <c r="DH210" s="102"/>
      <c r="DI210" s="102"/>
      <c r="DJ210" s="102"/>
      <c r="DK210" s="102"/>
      <c r="DL210" s="102"/>
      <c r="DM210" s="102"/>
      <c r="DN210" s="102"/>
      <c r="DO210" s="102"/>
      <c r="DP210" s="102"/>
      <c r="DQ210" s="102"/>
      <c r="DR210" s="102"/>
      <c r="DS210" s="102"/>
      <c r="DT210" s="102"/>
      <c r="DU210" s="102"/>
      <c r="DV210" s="102"/>
      <c r="DW210" s="102"/>
      <c r="DX210" s="102"/>
      <c r="DY210" s="102"/>
      <c r="DZ210" s="102"/>
      <c r="EA210" s="102"/>
      <c r="EB210" s="102"/>
      <c r="EC210" s="102"/>
      <c r="ED210" s="102"/>
      <c r="EE210" s="102"/>
      <c r="EF210" s="102"/>
      <c r="EG210" s="102"/>
      <c r="EH210" s="102"/>
      <c r="EI210" s="102"/>
      <c r="EJ210" s="102"/>
      <c r="EK210" s="102"/>
      <c r="EL210" s="102"/>
      <c r="EM210" s="102"/>
      <c r="EN210" s="102"/>
      <c r="EO210" s="102"/>
      <c r="EP210" s="102"/>
      <c r="EQ210" s="102"/>
      <c r="ER210" s="102"/>
      <c r="ES210" s="102"/>
      <c r="ET210" s="102"/>
      <c r="EU210" s="102"/>
      <c r="EV210" s="102"/>
      <c r="EW210" s="102"/>
      <c r="EX210" s="102"/>
      <c r="EY210" s="102"/>
      <c r="EZ210" s="102"/>
      <c r="FA210" s="102"/>
      <c r="FB210" s="102"/>
      <c r="FC210" s="102"/>
      <c r="FD210" s="102"/>
      <c r="FE210" s="102"/>
      <c r="FF210" s="102"/>
      <c r="FG210" s="102"/>
      <c r="FH210" s="102"/>
      <c r="FI210" s="102"/>
      <c r="FJ210" s="102"/>
      <c r="FK210" s="102"/>
      <c r="FL210" s="102"/>
      <c r="FM210" s="102"/>
      <c r="FN210" s="102"/>
      <c r="FO210" s="102"/>
      <c r="FP210" s="102"/>
      <c r="FQ210" s="102"/>
      <c r="FR210" s="102"/>
      <c r="FS210" s="102"/>
      <c r="FT210" s="102"/>
      <c r="FU210" s="102"/>
      <c r="FV210" s="102"/>
      <c r="FW210" s="102"/>
      <c r="FX210" s="102"/>
      <c r="FY210" s="102"/>
      <c r="FZ210" s="102"/>
      <c r="GA210" s="102"/>
      <c r="GB210" s="102"/>
      <c r="GC210" s="102"/>
      <c r="GD210" s="102"/>
      <c r="GE210" s="102"/>
      <c r="GF210" s="102"/>
      <c r="GG210" s="102"/>
      <c r="GH210" s="102"/>
      <c r="GI210" s="102"/>
      <c r="GJ210" s="102"/>
      <c r="GK210" s="102"/>
      <c r="GL210" s="102"/>
      <c r="GM210" s="102"/>
      <c r="GN210" s="102"/>
      <c r="GO210" s="102"/>
      <c r="GP210" s="102"/>
      <c r="GQ210" s="102"/>
      <c r="GR210" s="102"/>
      <c r="GS210" s="102"/>
      <c r="GT210" s="102"/>
      <c r="GU210" s="102"/>
      <c r="GV210" s="102"/>
      <c r="GW210" s="102"/>
      <c r="GX210" s="102"/>
      <c r="GY210" s="102"/>
      <c r="GZ210" s="102"/>
      <c r="HA210" s="102"/>
      <c r="HB210" s="102"/>
      <c r="HC210" s="102"/>
      <c r="HD210" s="102"/>
      <c r="HE210" s="102"/>
      <c r="HF210" s="102"/>
      <c r="HG210" s="102"/>
      <c r="HH210" s="102"/>
      <c r="HI210" s="102"/>
      <c r="HJ210" s="102"/>
      <c r="HK210" s="102"/>
      <c r="HL210" s="102"/>
      <c r="HM210" s="102"/>
      <c r="HN210" s="102"/>
      <c r="HO210" s="102"/>
      <c r="HP210" s="102"/>
      <c r="HQ210" s="102"/>
      <c r="HR210" s="102"/>
      <c r="HS210" s="102"/>
      <c r="HT210" s="102"/>
      <c r="HU210" s="102"/>
      <c r="HV210" s="102"/>
      <c r="HW210" s="102"/>
      <c r="HX210" s="102"/>
      <c r="HY210" s="102"/>
      <c r="HZ210" s="102"/>
      <c r="IA210" s="102"/>
      <c r="IB210" s="102"/>
      <c r="IC210" s="102"/>
      <c r="ID210" s="102"/>
      <c r="IE210" s="102"/>
      <c r="IF210" s="102"/>
      <c r="IG210" s="102"/>
      <c r="IH210" s="102"/>
      <c r="II210" s="102"/>
    </row>
    <row r="211" spans="1:243" s="5" customFormat="1" ht="14.25">
      <c r="A211" s="542">
        <v>205</v>
      </c>
      <c r="B211" s="405">
        <v>190</v>
      </c>
      <c r="C211" s="181" t="s">
        <v>708</v>
      </c>
      <c r="D211" s="103">
        <v>39693</v>
      </c>
      <c r="E211" s="98" t="s">
        <v>621</v>
      </c>
      <c r="F211" s="98" t="s">
        <v>632</v>
      </c>
      <c r="G211" s="99" t="s">
        <v>22</v>
      </c>
      <c r="H211" s="197">
        <v>1</v>
      </c>
      <c r="I211" s="295" t="s">
        <v>23</v>
      </c>
      <c r="J211" s="98">
        <v>4</v>
      </c>
      <c r="K211" s="470">
        <v>2.83</v>
      </c>
      <c r="L211" s="98" t="s">
        <v>24</v>
      </c>
      <c r="M211" s="81">
        <v>8192</v>
      </c>
      <c r="N211" s="43">
        <v>8</v>
      </c>
      <c r="O211" s="98">
        <v>2</v>
      </c>
      <c r="P211" s="263">
        <v>1000</v>
      </c>
      <c r="Q211" s="263" t="s">
        <v>16</v>
      </c>
      <c r="R211" s="263" t="s">
        <v>17</v>
      </c>
      <c r="S211" s="263" t="s">
        <v>395</v>
      </c>
      <c r="T211" s="197" t="s">
        <v>441</v>
      </c>
      <c r="U211" s="181">
        <v>2</v>
      </c>
      <c r="V211" s="98" t="s">
        <v>29</v>
      </c>
      <c r="W211" s="98">
        <v>512</v>
      </c>
      <c r="X211" s="263" t="s">
        <v>19</v>
      </c>
      <c r="Y211" s="263">
        <v>32</v>
      </c>
      <c r="Z211" s="197" t="s">
        <v>26</v>
      </c>
      <c r="AA211" s="508" t="s">
        <v>27</v>
      </c>
      <c r="AB211" s="509">
        <v>0.8</v>
      </c>
      <c r="AC211" s="509" t="s">
        <v>441</v>
      </c>
      <c r="AD211" s="197" t="s">
        <v>438</v>
      </c>
      <c r="AE211" s="181" t="s">
        <v>441</v>
      </c>
      <c r="AF211" s="98" t="s">
        <v>438</v>
      </c>
      <c r="AG211" s="98" t="s">
        <v>438</v>
      </c>
      <c r="AH211" s="98" t="s">
        <v>441</v>
      </c>
      <c r="AI211" s="98">
        <v>1000</v>
      </c>
      <c r="AJ211" s="98">
        <v>1000</v>
      </c>
      <c r="AK211" s="197">
        <v>115</v>
      </c>
      <c r="AL211" s="181">
        <v>1.97</v>
      </c>
      <c r="AM211" s="98">
        <v>3.01</v>
      </c>
      <c r="AN211" s="346">
        <v>94.1</v>
      </c>
      <c r="AO211" s="547"/>
      <c r="AP211" s="429">
        <f>(8760/1000)*(Summary!$D$10*$AN211+Summary!$D$9*$AM211+Summary!$D$8*$AL211)</f>
        <v>340.53624</v>
      </c>
      <c r="AQ211" s="430">
        <f t="shared" si="11"/>
        <v>325.53624</v>
      </c>
      <c r="AR211" s="444"/>
      <c r="AS211" s="66" t="str">
        <f t="shared" si="9"/>
        <v>Y</v>
      </c>
      <c r="AT211" s="38">
        <f t="shared" si="10"/>
        <v>15</v>
      </c>
      <c r="AU211" s="432" t="s">
        <v>632</v>
      </c>
      <c r="AV211" s="827">
        <v>128</v>
      </c>
      <c r="AW211" s="777">
        <f>Summary!$F$19</f>
        <v>275</v>
      </c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100"/>
      <c r="BS211" s="100"/>
      <c r="BT211" s="100"/>
      <c r="BU211" s="100"/>
      <c r="BV211" s="100"/>
      <c r="BW211" s="100"/>
      <c r="BX211" s="100"/>
      <c r="BY211" s="100"/>
      <c r="BZ211" s="100"/>
      <c r="CA211" s="100"/>
      <c r="CB211" s="100"/>
      <c r="CC211" s="100"/>
      <c r="CD211" s="100"/>
      <c r="CE211" s="100"/>
      <c r="CF211" s="100"/>
      <c r="CG211" s="100"/>
      <c r="CH211" s="100"/>
      <c r="CI211" s="100"/>
      <c r="CJ211" s="100"/>
      <c r="CK211" s="100"/>
      <c r="CL211" s="100"/>
      <c r="CM211" s="100"/>
      <c r="CN211" s="100"/>
      <c r="CO211" s="100"/>
      <c r="CP211" s="100"/>
      <c r="CQ211" s="100"/>
      <c r="CR211" s="100"/>
      <c r="CS211" s="100"/>
      <c r="CT211" s="100"/>
      <c r="CU211" s="100"/>
      <c r="CV211" s="100"/>
      <c r="CW211" s="100"/>
      <c r="CX211" s="100"/>
      <c r="CY211" s="100"/>
      <c r="CZ211" s="100"/>
      <c r="DA211" s="100"/>
      <c r="DB211" s="100"/>
      <c r="DC211" s="100"/>
      <c r="DD211" s="100"/>
      <c r="DE211" s="100"/>
      <c r="DF211" s="100"/>
      <c r="DG211" s="100"/>
      <c r="DH211" s="100"/>
      <c r="DI211" s="100"/>
      <c r="DJ211" s="100"/>
      <c r="DK211" s="100"/>
      <c r="DL211" s="100"/>
      <c r="DM211" s="100"/>
      <c r="DN211" s="100"/>
      <c r="DO211" s="100"/>
      <c r="DP211" s="100"/>
      <c r="DQ211" s="100"/>
      <c r="DR211" s="100"/>
      <c r="DS211" s="100"/>
      <c r="DT211" s="100"/>
      <c r="DU211" s="100"/>
      <c r="DV211" s="100"/>
      <c r="DW211" s="100"/>
      <c r="DX211" s="100"/>
      <c r="DY211" s="100"/>
      <c r="DZ211" s="100"/>
      <c r="EA211" s="100"/>
      <c r="EB211" s="100"/>
      <c r="EC211" s="100"/>
      <c r="ED211" s="100"/>
      <c r="EE211" s="100"/>
      <c r="EF211" s="100"/>
      <c r="EG211" s="100"/>
      <c r="EH211" s="100"/>
      <c r="EI211" s="100"/>
      <c r="EJ211" s="100"/>
      <c r="EK211" s="100"/>
      <c r="EL211" s="100"/>
      <c r="EM211" s="100"/>
      <c r="EN211" s="100"/>
      <c r="EO211" s="100"/>
      <c r="EP211" s="100"/>
      <c r="EQ211" s="100"/>
      <c r="ER211" s="100"/>
      <c r="ES211" s="100"/>
      <c r="ET211" s="100"/>
      <c r="EU211" s="100"/>
      <c r="EV211" s="100"/>
      <c r="EW211" s="100"/>
      <c r="EX211" s="100"/>
      <c r="EY211" s="100"/>
      <c r="EZ211" s="100"/>
      <c r="FA211" s="100"/>
      <c r="FB211" s="100"/>
      <c r="FC211" s="100"/>
      <c r="FD211" s="100"/>
      <c r="FE211" s="100"/>
      <c r="FF211" s="100"/>
      <c r="FG211" s="100"/>
      <c r="FH211" s="100"/>
      <c r="FI211" s="100"/>
      <c r="FJ211" s="100"/>
      <c r="FK211" s="100"/>
      <c r="FL211" s="100"/>
      <c r="FM211" s="100"/>
      <c r="FN211" s="100"/>
      <c r="FO211" s="100"/>
      <c r="FP211" s="100"/>
      <c r="FQ211" s="100"/>
      <c r="FR211" s="100"/>
      <c r="FS211" s="100"/>
      <c r="FT211" s="100"/>
      <c r="FU211" s="100"/>
      <c r="FV211" s="100"/>
      <c r="FW211" s="100"/>
      <c r="FX211" s="100"/>
      <c r="FY211" s="100"/>
      <c r="FZ211" s="100"/>
      <c r="GA211" s="100"/>
      <c r="GB211" s="100"/>
      <c r="GC211" s="100"/>
      <c r="GD211" s="100"/>
      <c r="GE211" s="100"/>
      <c r="GF211" s="100"/>
      <c r="GG211" s="100"/>
      <c r="GH211" s="100"/>
      <c r="GI211" s="100"/>
      <c r="GJ211" s="100"/>
      <c r="GK211" s="100"/>
      <c r="GL211" s="100"/>
      <c r="GM211" s="100"/>
      <c r="GN211" s="100"/>
      <c r="GO211" s="100"/>
      <c r="GP211" s="100"/>
      <c r="GQ211" s="100"/>
      <c r="GR211" s="100"/>
      <c r="GS211" s="100"/>
      <c r="GT211" s="100"/>
      <c r="GU211" s="100"/>
      <c r="GV211" s="100"/>
      <c r="GW211" s="100"/>
      <c r="GX211" s="100"/>
      <c r="GY211" s="100"/>
      <c r="GZ211" s="100"/>
      <c r="HA211" s="100"/>
      <c r="HB211" s="100"/>
      <c r="HC211" s="100"/>
      <c r="HD211" s="100"/>
      <c r="HE211" s="100"/>
      <c r="HF211" s="100"/>
      <c r="HG211" s="100"/>
      <c r="HH211" s="100"/>
      <c r="HI211" s="100"/>
      <c r="HJ211" s="100"/>
      <c r="HK211" s="100"/>
      <c r="HL211" s="100"/>
      <c r="HM211" s="100"/>
      <c r="HN211" s="100"/>
      <c r="HO211" s="100"/>
      <c r="HP211" s="100"/>
      <c r="HQ211" s="100"/>
      <c r="HR211" s="100"/>
      <c r="HS211" s="100"/>
      <c r="HT211" s="100"/>
      <c r="HU211" s="100"/>
      <c r="HV211" s="100"/>
      <c r="HW211" s="100"/>
      <c r="HX211" s="100"/>
      <c r="HY211" s="100"/>
      <c r="HZ211" s="100"/>
      <c r="IA211" s="100"/>
      <c r="IB211" s="100"/>
      <c r="IC211" s="100"/>
      <c r="ID211" s="100"/>
      <c r="IE211" s="100"/>
      <c r="IF211" s="100"/>
      <c r="IG211" s="100"/>
      <c r="IH211" s="100"/>
      <c r="II211" s="100"/>
    </row>
    <row r="212" spans="1:49" s="3" customFormat="1" ht="14.25">
      <c r="A212" s="542">
        <v>206</v>
      </c>
      <c r="B212" s="405">
        <v>370</v>
      </c>
      <c r="C212" s="460" t="s">
        <v>697</v>
      </c>
      <c r="D212" s="576">
        <v>39689</v>
      </c>
      <c r="E212" s="98" t="s">
        <v>621</v>
      </c>
      <c r="F212" s="581"/>
      <c r="G212" s="585"/>
      <c r="H212" s="590">
        <v>1</v>
      </c>
      <c r="I212" s="596" t="s">
        <v>119</v>
      </c>
      <c r="J212" s="598">
        <v>4</v>
      </c>
      <c r="K212" s="605">
        <v>2.3</v>
      </c>
      <c r="L212" s="598" t="s">
        <v>115</v>
      </c>
      <c r="M212" s="600">
        <v>4096</v>
      </c>
      <c r="N212" s="43">
        <v>4</v>
      </c>
      <c r="O212" s="609">
        <v>2</v>
      </c>
      <c r="P212" s="586" t="s">
        <v>133</v>
      </c>
      <c r="Q212" s="611" t="s">
        <v>673</v>
      </c>
      <c r="R212" s="585"/>
      <c r="S212" s="585"/>
      <c r="T212" s="616" t="s">
        <v>438</v>
      </c>
      <c r="U212" s="296">
        <v>1</v>
      </c>
      <c r="V212" s="609" t="s">
        <v>134</v>
      </c>
      <c r="W212" s="581">
        <v>512</v>
      </c>
      <c r="X212" s="611" t="s">
        <v>117</v>
      </c>
      <c r="Y212" s="585">
        <v>256</v>
      </c>
      <c r="Z212" s="590" t="s">
        <v>398</v>
      </c>
      <c r="AA212" s="625" t="s">
        <v>131</v>
      </c>
      <c r="AB212" s="632" t="s">
        <v>118</v>
      </c>
      <c r="AC212" s="635"/>
      <c r="AD212" s="590" t="s">
        <v>438</v>
      </c>
      <c r="AE212" s="617" t="s">
        <v>441</v>
      </c>
      <c r="AF212" s="609" t="s">
        <v>441</v>
      </c>
      <c r="AG212" s="609" t="s">
        <v>438</v>
      </c>
      <c r="AH212" s="609" t="s">
        <v>441</v>
      </c>
      <c r="AI212" s="609" t="s">
        <v>484</v>
      </c>
      <c r="AJ212" s="609" t="s">
        <v>484</v>
      </c>
      <c r="AK212" s="590">
        <v>115</v>
      </c>
      <c r="AL212" s="641">
        <v>1.22</v>
      </c>
      <c r="AM212" s="644">
        <v>2.98</v>
      </c>
      <c r="AN212" s="648">
        <v>98.03</v>
      </c>
      <c r="AO212" s="656"/>
      <c r="AP212" s="429">
        <f>(8760/1000)*(Summary!$D$10*$AN212+Summary!$D$9*$AM212+Summary!$D$8*$AL212)</f>
        <v>350.68032</v>
      </c>
      <c r="AQ212" s="430">
        <f t="shared" si="11"/>
        <v>335.68032</v>
      </c>
      <c r="AR212" s="431"/>
      <c r="AS212" s="66" t="str">
        <f t="shared" si="9"/>
        <v>Y</v>
      </c>
      <c r="AT212" s="38">
        <f t="shared" si="10"/>
        <v>15</v>
      </c>
      <c r="AU212" s="432" t="s">
        <v>632</v>
      </c>
      <c r="AV212" s="828">
        <v>256</v>
      </c>
      <c r="AW212" s="777">
        <f>Summary!$F$19</f>
        <v>275</v>
      </c>
    </row>
    <row r="213" spans="1:49" s="5" customFormat="1" ht="14.25">
      <c r="A213" s="542">
        <v>207</v>
      </c>
      <c r="B213" s="405">
        <v>282</v>
      </c>
      <c r="C213" s="460" t="s">
        <v>697</v>
      </c>
      <c r="D213" s="95">
        <v>39695</v>
      </c>
      <c r="E213" s="98" t="s">
        <v>621</v>
      </c>
      <c r="F213" s="85" t="s">
        <v>248</v>
      </c>
      <c r="G213" s="89"/>
      <c r="H213" s="82">
        <v>1</v>
      </c>
      <c r="I213" s="90" t="s">
        <v>238</v>
      </c>
      <c r="J213" s="81">
        <v>4</v>
      </c>
      <c r="K213" s="467">
        <v>2.6</v>
      </c>
      <c r="L213" s="87" t="s">
        <v>249</v>
      </c>
      <c r="M213" s="87">
        <v>4096</v>
      </c>
      <c r="N213" s="43">
        <v>4</v>
      </c>
      <c r="O213" s="81">
        <v>1</v>
      </c>
      <c r="P213" s="91" t="s">
        <v>744</v>
      </c>
      <c r="Q213" s="91" t="s">
        <v>233</v>
      </c>
      <c r="R213" s="91" t="s">
        <v>234</v>
      </c>
      <c r="S213" s="97"/>
      <c r="T213" s="177" t="s">
        <v>480</v>
      </c>
      <c r="U213" s="80">
        <v>1</v>
      </c>
      <c r="V213" s="87" t="s">
        <v>250</v>
      </c>
      <c r="W213" s="87" t="s">
        <v>636</v>
      </c>
      <c r="X213" s="91" t="s">
        <v>599</v>
      </c>
      <c r="Y213" s="97">
        <v>32</v>
      </c>
      <c r="Z213" s="177" t="s">
        <v>20</v>
      </c>
      <c r="AA213" s="502" t="s">
        <v>251</v>
      </c>
      <c r="AB213" s="503" t="s">
        <v>236</v>
      </c>
      <c r="AC213" s="503" t="s">
        <v>441</v>
      </c>
      <c r="AD213" s="82"/>
      <c r="AE213" s="90" t="s">
        <v>441</v>
      </c>
      <c r="AF213" s="87" t="s">
        <v>441</v>
      </c>
      <c r="AG213" s="87" t="s">
        <v>438</v>
      </c>
      <c r="AH213" s="87" t="s">
        <v>441</v>
      </c>
      <c r="AI213" s="87">
        <v>1000</v>
      </c>
      <c r="AJ213" s="87">
        <v>1000</v>
      </c>
      <c r="AK213" s="82">
        <v>115</v>
      </c>
      <c r="AL213" s="80">
        <v>2.5</v>
      </c>
      <c r="AM213" s="81">
        <v>6.1</v>
      </c>
      <c r="AN213" s="207">
        <v>105.6</v>
      </c>
      <c r="AO213" s="544" t="s">
        <v>252</v>
      </c>
      <c r="AP213" s="429">
        <f>(8760/1000)*(Summary!$D$10*$AN213+Summary!$D$9*$AM213+Summary!$D$8*$AL213)</f>
        <v>384.7392</v>
      </c>
      <c r="AQ213" s="430">
        <f t="shared" si="11"/>
        <v>369.7392</v>
      </c>
      <c r="AR213" s="442"/>
      <c r="AS213" s="66" t="str">
        <f t="shared" si="9"/>
        <v>Y</v>
      </c>
      <c r="AT213" s="38">
        <f t="shared" si="10"/>
        <v>15</v>
      </c>
      <c r="AU213" s="432" t="s">
        <v>632</v>
      </c>
      <c r="AV213" s="833">
        <v>256</v>
      </c>
      <c r="AW213" s="777">
        <f>Summary!$F$19</f>
        <v>275</v>
      </c>
    </row>
    <row r="214" spans="1:243" s="100" customFormat="1" ht="14.25">
      <c r="A214" s="542">
        <v>208</v>
      </c>
      <c r="B214" s="405">
        <v>189</v>
      </c>
      <c r="C214" s="181" t="s">
        <v>708</v>
      </c>
      <c r="D214" s="103">
        <v>39692</v>
      </c>
      <c r="E214" s="98" t="s">
        <v>621</v>
      </c>
      <c r="F214" s="98" t="s">
        <v>632</v>
      </c>
      <c r="G214" s="99" t="s">
        <v>22</v>
      </c>
      <c r="H214" s="197">
        <v>1</v>
      </c>
      <c r="I214" s="295" t="s">
        <v>23</v>
      </c>
      <c r="J214" s="98">
        <v>4</v>
      </c>
      <c r="K214" s="470">
        <v>2.83</v>
      </c>
      <c r="L214" s="98" t="s">
        <v>24</v>
      </c>
      <c r="M214" s="81">
        <v>8192</v>
      </c>
      <c r="N214" s="43">
        <v>8</v>
      </c>
      <c r="O214" s="98">
        <v>2</v>
      </c>
      <c r="P214" s="263">
        <v>1000</v>
      </c>
      <c r="Q214" s="263" t="s">
        <v>16</v>
      </c>
      <c r="R214" s="263" t="s">
        <v>17</v>
      </c>
      <c r="S214" s="263" t="s">
        <v>395</v>
      </c>
      <c r="T214" s="197" t="s">
        <v>441</v>
      </c>
      <c r="U214" s="181">
        <v>2</v>
      </c>
      <c r="V214" s="98" t="s">
        <v>28</v>
      </c>
      <c r="W214" s="98">
        <v>512</v>
      </c>
      <c r="X214" s="263" t="s">
        <v>19</v>
      </c>
      <c r="Y214" s="263">
        <v>32</v>
      </c>
      <c r="Z214" s="197" t="s">
        <v>396</v>
      </c>
      <c r="AA214" s="508" t="s">
        <v>27</v>
      </c>
      <c r="AB214" s="509">
        <v>0.8</v>
      </c>
      <c r="AC214" s="509" t="s">
        <v>441</v>
      </c>
      <c r="AD214" s="197" t="s">
        <v>438</v>
      </c>
      <c r="AE214" s="181" t="s">
        <v>441</v>
      </c>
      <c r="AF214" s="98" t="s">
        <v>438</v>
      </c>
      <c r="AG214" s="98" t="s">
        <v>438</v>
      </c>
      <c r="AH214" s="98" t="s">
        <v>441</v>
      </c>
      <c r="AI214" s="98">
        <v>1000</v>
      </c>
      <c r="AJ214" s="98">
        <v>1000</v>
      </c>
      <c r="AK214" s="197">
        <v>230</v>
      </c>
      <c r="AL214" s="181">
        <v>2.3</v>
      </c>
      <c r="AM214" s="98">
        <v>3.34</v>
      </c>
      <c r="AN214" s="346">
        <v>123.03</v>
      </c>
      <c r="AO214" s="547"/>
      <c r="AP214" s="429">
        <f>(8760/1000)*(Summary!$D$10*$AN214+Summary!$D$9*$AM214+Summary!$D$8*$AL214)</f>
        <v>443.64144000000005</v>
      </c>
      <c r="AQ214" s="430">
        <f t="shared" si="11"/>
        <v>428.64144000000005</v>
      </c>
      <c r="AR214" s="431"/>
      <c r="AS214" s="66" t="str">
        <f t="shared" si="9"/>
        <v>Y</v>
      </c>
      <c r="AT214" s="38">
        <f t="shared" si="10"/>
        <v>15</v>
      </c>
      <c r="AU214" s="432" t="s">
        <v>632</v>
      </c>
      <c r="AV214" s="827">
        <v>256</v>
      </c>
      <c r="AW214" s="777">
        <f>Summary!$F$19</f>
        <v>275</v>
      </c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</row>
    <row r="215" spans="1:243" ht="14.25">
      <c r="A215" s="542">
        <v>209</v>
      </c>
      <c r="B215" s="405">
        <v>188</v>
      </c>
      <c r="C215" s="181" t="s">
        <v>708</v>
      </c>
      <c r="D215" s="103">
        <v>39692</v>
      </c>
      <c r="E215" s="98" t="s">
        <v>621</v>
      </c>
      <c r="F215" s="98" t="s">
        <v>632</v>
      </c>
      <c r="G215" s="99" t="s">
        <v>22</v>
      </c>
      <c r="H215" s="197">
        <v>1</v>
      </c>
      <c r="I215" s="295" t="s">
        <v>23</v>
      </c>
      <c r="J215" s="98">
        <v>4</v>
      </c>
      <c r="K215" s="470">
        <v>2.83</v>
      </c>
      <c r="L215" s="98" t="s">
        <v>24</v>
      </c>
      <c r="M215" s="81">
        <v>8192</v>
      </c>
      <c r="N215" s="43">
        <v>8</v>
      </c>
      <c r="O215" s="98">
        <v>2</v>
      </c>
      <c r="P215" s="263">
        <v>1000</v>
      </c>
      <c r="Q215" s="263" t="s">
        <v>16</v>
      </c>
      <c r="R215" s="263" t="s">
        <v>17</v>
      </c>
      <c r="S215" s="263" t="s">
        <v>395</v>
      </c>
      <c r="T215" s="197" t="s">
        <v>441</v>
      </c>
      <c r="U215" s="181">
        <v>2</v>
      </c>
      <c r="V215" s="98" t="s">
        <v>28</v>
      </c>
      <c r="W215" s="98">
        <v>512</v>
      </c>
      <c r="X215" s="263" t="s">
        <v>19</v>
      </c>
      <c r="Y215" s="263">
        <v>32</v>
      </c>
      <c r="Z215" s="197" t="s">
        <v>26</v>
      </c>
      <c r="AA215" s="508" t="s">
        <v>27</v>
      </c>
      <c r="AB215" s="509">
        <v>0.8</v>
      </c>
      <c r="AC215" s="509" t="s">
        <v>441</v>
      </c>
      <c r="AD215" s="197" t="s">
        <v>438</v>
      </c>
      <c r="AE215" s="181" t="s">
        <v>441</v>
      </c>
      <c r="AF215" s="98" t="s">
        <v>438</v>
      </c>
      <c r="AG215" s="98" t="s">
        <v>438</v>
      </c>
      <c r="AH215" s="98" t="s">
        <v>441</v>
      </c>
      <c r="AI215" s="98">
        <v>1000</v>
      </c>
      <c r="AJ215" s="98">
        <v>1000</v>
      </c>
      <c r="AK215" s="197">
        <v>115</v>
      </c>
      <c r="AL215" s="181">
        <v>1.99</v>
      </c>
      <c r="AM215" s="98">
        <v>3.02</v>
      </c>
      <c r="AN215" s="346">
        <v>125.3</v>
      </c>
      <c r="AO215" s="547"/>
      <c r="AP215" s="429">
        <f>(8760/1000)*(Summary!$D$10*$AN215+Summary!$D$9*$AM215+Summary!$D$8*$AL215)</f>
        <v>449.9617800000001</v>
      </c>
      <c r="AQ215" s="430">
        <f t="shared" si="11"/>
        <v>434.9617800000001</v>
      </c>
      <c r="AR215" s="440"/>
      <c r="AS215" s="66" t="str">
        <f t="shared" si="9"/>
        <v>Y</v>
      </c>
      <c r="AT215" s="38">
        <f t="shared" si="10"/>
        <v>15</v>
      </c>
      <c r="AU215" s="432" t="s">
        <v>632</v>
      </c>
      <c r="AV215" s="827">
        <v>256</v>
      </c>
      <c r="AW215" s="777">
        <f>Summary!$F$19</f>
        <v>275</v>
      </c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8"/>
      <c r="BK215" s="118"/>
      <c r="BL215" s="118"/>
      <c r="BM215" s="118"/>
      <c r="BN215" s="118"/>
      <c r="BO215" s="118"/>
      <c r="BP215" s="118"/>
      <c r="BQ215" s="118"/>
      <c r="BR215" s="118"/>
      <c r="BS215" s="118"/>
      <c r="BT215" s="118"/>
      <c r="BU215" s="118"/>
      <c r="BV215" s="118"/>
      <c r="BW215" s="118"/>
      <c r="BX215" s="118"/>
      <c r="BY215" s="118"/>
      <c r="BZ215" s="118"/>
      <c r="CA215" s="118"/>
      <c r="CB215" s="118"/>
      <c r="CC215" s="118"/>
      <c r="CD215" s="118"/>
      <c r="CE215" s="118"/>
      <c r="CF215" s="118"/>
      <c r="CG215" s="118"/>
      <c r="CH215" s="118"/>
      <c r="CI215" s="118"/>
      <c r="CJ215" s="118"/>
      <c r="CK215" s="118"/>
      <c r="CL215" s="118"/>
      <c r="CM215" s="118"/>
      <c r="CN215" s="118"/>
      <c r="CO215" s="118"/>
      <c r="CP215" s="118"/>
      <c r="CQ215" s="118"/>
      <c r="CR215" s="118"/>
      <c r="CS215" s="118"/>
      <c r="CT215" s="118"/>
      <c r="CU215" s="118"/>
      <c r="CV215" s="118"/>
      <c r="CW215" s="118"/>
      <c r="CX215" s="118"/>
      <c r="CY215" s="118"/>
      <c r="CZ215" s="118"/>
      <c r="DA215" s="118"/>
      <c r="DB215" s="118"/>
      <c r="DC215" s="118"/>
      <c r="DD215" s="118"/>
      <c r="DE215" s="118"/>
      <c r="DF215" s="118"/>
      <c r="DG215" s="118"/>
      <c r="DH215" s="118"/>
      <c r="DI215" s="118"/>
      <c r="DJ215" s="118"/>
      <c r="DK215" s="118"/>
      <c r="DL215" s="118"/>
      <c r="DM215" s="118"/>
      <c r="DN215" s="118"/>
      <c r="DO215" s="118"/>
      <c r="DP215" s="118"/>
      <c r="DQ215" s="118"/>
      <c r="DR215" s="118"/>
      <c r="DS215" s="118"/>
      <c r="DT215" s="118"/>
      <c r="DU215" s="118"/>
      <c r="DV215" s="118"/>
      <c r="DW215" s="118"/>
      <c r="DX215" s="118"/>
      <c r="DY215" s="118"/>
      <c r="DZ215" s="118"/>
      <c r="EA215" s="118"/>
      <c r="EB215" s="118"/>
      <c r="EC215" s="118"/>
      <c r="ED215" s="118"/>
      <c r="EE215" s="118"/>
      <c r="EF215" s="118"/>
      <c r="EG215" s="118"/>
      <c r="EH215" s="118"/>
      <c r="EI215" s="118"/>
      <c r="EJ215" s="118"/>
      <c r="EK215" s="118"/>
      <c r="EL215" s="118"/>
      <c r="EM215" s="118"/>
      <c r="EN215" s="118"/>
      <c r="EO215" s="118"/>
      <c r="EP215" s="118"/>
      <c r="EQ215" s="118"/>
      <c r="ER215" s="118"/>
      <c r="ES215" s="118"/>
      <c r="ET215" s="118"/>
      <c r="EU215" s="118"/>
      <c r="EV215" s="118"/>
      <c r="EW215" s="118"/>
      <c r="EX215" s="118"/>
      <c r="EY215" s="118"/>
      <c r="EZ215" s="118"/>
      <c r="FA215" s="118"/>
      <c r="FB215" s="118"/>
      <c r="FC215" s="118"/>
      <c r="FD215" s="118"/>
      <c r="FE215" s="118"/>
      <c r="FF215" s="118"/>
      <c r="FG215" s="118"/>
      <c r="FH215" s="118"/>
      <c r="FI215" s="118"/>
      <c r="FJ215" s="118"/>
      <c r="FK215" s="118"/>
      <c r="FL215" s="118"/>
      <c r="FM215" s="118"/>
      <c r="FN215" s="118"/>
      <c r="FO215" s="118"/>
      <c r="FP215" s="118"/>
      <c r="FQ215" s="118"/>
      <c r="FR215" s="118"/>
      <c r="FS215" s="118"/>
      <c r="FT215" s="118"/>
      <c r="FU215" s="118"/>
      <c r="FV215" s="118"/>
      <c r="FW215" s="118"/>
      <c r="FX215" s="118"/>
      <c r="FY215" s="118"/>
      <c r="FZ215" s="118"/>
      <c r="GA215" s="118"/>
      <c r="GB215" s="118"/>
      <c r="GC215" s="118"/>
      <c r="GD215" s="118"/>
      <c r="GE215" s="118"/>
      <c r="GF215" s="118"/>
      <c r="GG215" s="118"/>
      <c r="GH215" s="118"/>
      <c r="GI215" s="118"/>
      <c r="GJ215" s="118"/>
      <c r="GK215" s="118"/>
      <c r="GL215" s="118"/>
      <c r="GM215" s="118"/>
      <c r="GN215" s="118"/>
      <c r="GO215" s="118"/>
      <c r="GP215" s="118"/>
      <c r="GQ215" s="118"/>
      <c r="GR215" s="118"/>
      <c r="GS215" s="118"/>
      <c r="GT215" s="118"/>
      <c r="GU215" s="118"/>
      <c r="GV215" s="118"/>
      <c r="GW215" s="118"/>
      <c r="GX215" s="118"/>
      <c r="GY215" s="118"/>
      <c r="GZ215" s="118"/>
      <c r="HA215" s="118"/>
      <c r="HB215" s="118"/>
      <c r="HC215" s="118"/>
      <c r="HD215" s="118"/>
      <c r="HE215" s="118"/>
      <c r="HF215" s="118"/>
      <c r="HG215" s="118"/>
      <c r="HH215" s="118"/>
      <c r="HI215" s="118"/>
      <c r="HJ215" s="118"/>
      <c r="HK215" s="118"/>
      <c r="HL215" s="118"/>
      <c r="HM215" s="118"/>
      <c r="HN215" s="118"/>
      <c r="HO215" s="118"/>
      <c r="HP215" s="118"/>
      <c r="HQ215" s="118"/>
      <c r="HR215" s="118"/>
      <c r="HS215" s="118"/>
      <c r="HT215" s="118"/>
      <c r="HU215" s="118"/>
      <c r="HV215" s="118"/>
      <c r="HW215" s="118"/>
      <c r="HX215" s="118"/>
      <c r="HY215" s="118"/>
      <c r="HZ215" s="118"/>
      <c r="IA215" s="118"/>
      <c r="IB215" s="118"/>
      <c r="IC215" s="118"/>
      <c r="ID215" s="118"/>
      <c r="IE215" s="118"/>
      <c r="IF215" s="118"/>
      <c r="IG215" s="118"/>
      <c r="IH215" s="118"/>
      <c r="II215" s="118"/>
    </row>
    <row r="216" spans="1:243" s="100" customFormat="1" ht="14.25">
      <c r="A216" s="542">
        <v>210</v>
      </c>
      <c r="B216" s="405">
        <v>383</v>
      </c>
      <c r="C216" s="78" t="s">
        <v>715</v>
      </c>
      <c r="D216" s="573">
        <v>39694</v>
      </c>
      <c r="E216" s="98" t="s">
        <v>621</v>
      </c>
      <c r="F216" s="578"/>
      <c r="G216" s="583"/>
      <c r="H216" s="589">
        <v>1</v>
      </c>
      <c r="I216" s="595" t="s">
        <v>158</v>
      </c>
      <c r="J216" s="597">
        <v>4</v>
      </c>
      <c r="K216" s="602">
        <v>2.6</v>
      </c>
      <c r="L216" s="607" t="s">
        <v>153</v>
      </c>
      <c r="M216" s="597">
        <v>2048</v>
      </c>
      <c r="N216" s="43">
        <v>2</v>
      </c>
      <c r="O216" s="597">
        <v>1</v>
      </c>
      <c r="P216" s="610" t="s">
        <v>150</v>
      </c>
      <c r="Q216" s="610">
        <v>1</v>
      </c>
      <c r="R216" s="610" t="s">
        <v>620</v>
      </c>
      <c r="S216" s="610" t="s">
        <v>397</v>
      </c>
      <c r="T216" s="589" t="s">
        <v>438</v>
      </c>
      <c r="U216" s="595">
        <v>1</v>
      </c>
      <c r="V216" s="597" t="s">
        <v>159</v>
      </c>
      <c r="W216" s="597">
        <v>1024</v>
      </c>
      <c r="X216" s="610"/>
      <c r="Y216" s="610">
        <v>512</v>
      </c>
      <c r="Z216" s="621" t="s">
        <v>396</v>
      </c>
      <c r="AA216" s="624">
        <v>650</v>
      </c>
      <c r="AB216" s="631"/>
      <c r="AC216" s="631"/>
      <c r="AD216" s="589" t="s">
        <v>441</v>
      </c>
      <c r="AE216" s="595" t="s">
        <v>438</v>
      </c>
      <c r="AF216" s="597" t="s">
        <v>438</v>
      </c>
      <c r="AG216" s="597" t="s">
        <v>441</v>
      </c>
      <c r="AH216" s="597" t="s">
        <v>438</v>
      </c>
      <c r="AI216" s="597" t="s">
        <v>475</v>
      </c>
      <c r="AJ216" s="597" t="s">
        <v>475</v>
      </c>
      <c r="AK216" s="589">
        <v>120</v>
      </c>
      <c r="AL216" s="595">
        <v>2.82</v>
      </c>
      <c r="AM216" s="597">
        <v>3.92</v>
      </c>
      <c r="AN216" s="207">
        <v>126.4</v>
      </c>
      <c r="AO216" s="654"/>
      <c r="AP216" s="429">
        <f>(8760/1000)*(Summary!$D$10*$AN216+Summary!$D$9*$AM216+Summary!$D$8*$AL216)</f>
        <v>458.20932</v>
      </c>
      <c r="AQ216" s="430">
        <f t="shared" si="11"/>
        <v>458.20932</v>
      </c>
      <c r="AR216" s="438"/>
      <c r="AS216" s="66" t="str">
        <f t="shared" si="9"/>
        <v>N</v>
      </c>
      <c r="AT216" s="38">
        <f t="shared" si="10"/>
        <v>0</v>
      </c>
      <c r="AU216" s="432" t="s">
        <v>632</v>
      </c>
      <c r="AV216" s="828">
        <v>512</v>
      </c>
      <c r="AW216" s="777">
        <f>Summary!$F$19</f>
        <v>275</v>
      </c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02"/>
      <c r="CT216" s="102"/>
      <c r="CU216" s="102"/>
      <c r="CV216" s="102"/>
      <c r="CW216" s="102"/>
      <c r="CX216" s="102"/>
      <c r="CY216" s="102"/>
      <c r="CZ216" s="102"/>
      <c r="DA216" s="102"/>
      <c r="DB216" s="102"/>
      <c r="DC216" s="102"/>
      <c r="DD216" s="102"/>
      <c r="DE216" s="102"/>
      <c r="DF216" s="102"/>
      <c r="DG216" s="102"/>
      <c r="DH216" s="102"/>
      <c r="DI216" s="102"/>
      <c r="DJ216" s="102"/>
      <c r="DK216" s="102"/>
      <c r="DL216" s="102"/>
      <c r="DM216" s="102"/>
      <c r="DN216" s="102"/>
      <c r="DO216" s="102"/>
      <c r="DP216" s="102"/>
      <c r="DQ216" s="102"/>
      <c r="DR216" s="102"/>
      <c r="DS216" s="102"/>
      <c r="DT216" s="102"/>
      <c r="DU216" s="102"/>
      <c r="DV216" s="102"/>
      <c r="DW216" s="102"/>
      <c r="DX216" s="102"/>
      <c r="DY216" s="102"/>
      <c r="DZ216" s="102"/>
      <c r="EA216" s="102"/>
      <c r="EB216" s="102"/>
      <c r="EC216" s="102"/>
      <c r="ED216" s="102"/>
      <c r="EE216" s="102"/>
      <c r="EF216" s="102"/>
      <c r="EG216" s="102"/>
      <c r="EH216" s="102"/>
      <c r="EI216" s="102"/>
      <c r="EJ216" s="102"/>
      <c r="EK216" s="102"/>
      <c r="EL216" s="102"/>
      <c r="EM216" s="102"/>
      <c r="EN216" s="102"/>
      <c r="EO216" s="102"/>
      <c r="EP216" s="102"/>
      <c r="EQ216" s="102"/>
      <c r="ER216" s="102"/>
      <c r="ES216" s="102"/>
      <c r="ET216" s="102"/>
      <c r="EU216" s="102"/>
      <c r="EV216" s="102"/>
      <c r="EW216" s="102"/>
      <c r="EX216" s="102"/>
      <c r="EY216" s="102"/>
      <c r="EZ216" s="102"/>
      <c r="FA216" s="102"/>
      <c r="FB216" s="102"/>
      <c r="FC216" s="102"/>
      <c r="FD216" s="102"/>
      <c r="FE216" s="102"/>
      <c r="FF216" s="102"/>
      <c r="FG216" s="102"/>
      <c r="FH216" s="102"/>
      <c r="FI216" s="102"/>
      <c r="FJ216" s="102"/>
      <c r="FK216" s="102"/>
      <c r="FL216" s="102"/>
      <c r="FM216" s="102"/>
      <c r="FN216" s="102"/>
      <c r="FO216" s="102"/>
      <c r="FP216" s="102"/>
      <c r="FQ216" s="102"/>
      <c r="FR216" s="102"/>
      <c r="FS216" s="102"/>
      <c r="FT216" s="102"/>
      <c r="FU216" s="102"/>
      <c r="FV216" s="102"/>
      <c r="FW216" s="102"/>
      <c r="FX216" s="102"/>
      <c r="FY216" s="102"/>
      <c r="FZ216" s="102"/>
      <c r="GA216" s="102"/>
      <c r="GB216" s="102"/>
      <c r="GC216" s="102"/>
      <c r="GD216" s="102"/>
      <c r="GE216" s="102"/>
      <c r="GF216" s="102"/>
      <c r="GG216" s="102"/>
      <c r="GH216" s="102"/>
      <c r="GI216" s="102"/>
      <c r="GJ216" s="102"/>
      <c r="GK216" s="102"/>
      <c r="GL216" s="102"/>
      <c r="GM216" s="102"/>
      <c r="GN216" s="102"/>
      <c r="GO216" s="102"/>
      <c r="GP216" s="102"/>
      <c r="GQ216" s="102"/>
      <c r="GR216" s="102"/>
      <c r="GS216" s="102"/>
      <c r="GT216" s="102"/>
      <c r="GU216" s="102"/>
      <c r="GV216" s="102"/>
      <c r="GW216" s="102"/>
      <c r="GX216" s="102"/>
      <c r="GY216" s="102"/>
      <c r="GZ216" s="102"/>
      <c r="HA216" s="102"/>
      <c r="HB216" s="102"/>
      <c r="HC216" s="102"/>
      <c r="HD216" s="102"/>
      <c r="HE216" s="102"/>
      <c r="HF216" s="102"/>
      <c r="HG216" s="102"/>
      <c r="HH216" s="102"/>
      <c r="HI216" s="102"/>
      <c r="HJ216" s="102"/>
      <c r="HK216" s="102"/>
      <c r="HL216" s="102"/>
      <c r="HM216" s="102"/>
      <c r="HN216" s="102"/>
      <c r="HO216" s="102"/>
      <c r="HP216" s="102"/>
      <c r="HQ216" s="102"/>
      <c r="HR216" s="102"/>
      <c r="HS216" s="102"/>
      <c r="HT216" s="102"/>
      <c r="HU216" s="102"/>
      <c r="HV216" s="102"/>
      <c r="HW216" s="102"/>
      <c r="HX216" s="102"/>
      <c r="HY216" s="102"/>
      <c r="HZ216" s="102"/>
      <c r="IA216" s="102"/>
      <c r="IB216" s="102"/>
      <c r="IC216" s="102"/>
      <c r="ID216" s="102"/>
      <c r="IE216" s="102"/>
      <c r="IF216" s="102"/>
      <c r="IG216" s="102"/>
      <c r="IH216" s="102"/>
      <c r="II216" s="102"/>
    </row>
    <row r="217" spans="1:49" s="5" customFormat="1" ht="14.25">
      <c r="A217" s="542">
        <v>211</v>
      </c>
      <c r="B217" s="405">
        <v>283</v>
      </c>
      <c r="C217" s="460" t="s">
        <v>697</v>
      </c>
      <c r="D217" s="95">
        <v>39695</v>
      </c>
      <c r="E217" s="98" t="s">
        <v>621</v>
      </c>
      <c r="F217" s="85" t="s">
        <v>248</v>
      </c>
      <c r="G217" s="89"/>
      <c r="H217" s="82">
        <v>1</v>
      </c>
      <c r="I217" s="90" t="s">
        <v>238</v>
      </c>
      <c r="J217" s="81">
        <v>4</v>
      </c>
      <c r="K217" s="467">
        <v>2.6</v>
      </c>
      <c r="L217" s="87" t="s">
        <v>249</v>
      </c>
      <c r="M217" s="87">
        <v>4096</v>
      </c>
      <c r="N217" s="43">
        <v>4</v>
      </c>
      <c r="O217" s="81">
        <v>1</v>
      </c>
      <c r="P217" s="91" t="s">
        <v>744</v>
      </c>
      <c r="Q217" s="91" t="s">
        <v>233</v>
      </c>
      <c r="R217" s="91" t="s">
        <v>234</v>
      </c>
      <c r="S217" s="97"/>
      <c r="T217" s="177" t="s">
        <v>480</v>
      </c>
      <c r="U217" s="80">
        <v>2</v>
      </c>
      <c r="V217" s="87" t="s">
        <v>250</v>
      </c>
      <c r="W217" s="87" t="s">
        <v>636</v>
      </c>
      <c r="X217" s="91" t="s">
        <v>599</v>
      </c>
      <c r="Y217" s="97">
        <v>32</v>
      </c>
      <c r="Z217" s="177" t="s">
        <v>20</v>
      </c>
      <c r="AA217" s="502" t="s">
        <v>251</v>
      </c>
      <c r="AB217" s="503" t="s">
        <v>236</v>
      </c>
      <c r="AC217" s="503" t="s">
        <v>441</v>
      </c>
      <c r="AD217" s="82"/>
      <c r="AE217" s="90" t="s">
        <v>441</v>
      </c>
      <c r="AF217" s="87" t="s">
        <v>441</v>
      </c>
      <c r="AG217" s="87" t="s">
        <v>438</v>
      </c>
      <c r="AH217" s="87" t="s">
        <v>441</v>
      </c>
      <c r="AI217" s="87">
        <v>1000</v>
      </c>
      <c r="AJ217" s="87">
        <v>1000</v>
      </c>
      <c r="AK217" s="82">
        <v>115</v>
      </c>
      <c r="AL217" s="80">
        <v>2.6</v>
      </c>
      <c r="AM217" s="81">
        <v>6.2</v>
      </c>
      <c r="AN217" s="207">
        <v>136.3</v>
      </c>
      <c r="AO217" s="544" t="s">
        <v>253</v>
      </c>
      <c r="AP217" s="429">
        <f>(8760/1000)*(Summary!$D$10*$AN217+Summary!$D$9*$AM217+Summary!$D$8*$AL217)</f>
        <v>492.8376000000001</v>
      </c>
      <c r="AQ217" s="430">
        <f t="shared" si="11"/>
        <v>477.8376000000001</v>
      </c>
      <c r="AR217" s="431"/>
      <c r="AS217" s="66" t="str">
        <f t="shared" si="9"/>
        <v>Y</v>
      </c>
      <c r="AT217" s="38">
        <f t="shared" si="10"/>
        <v>15</v>
      </c>
      <c r="AU217" s="432" t="s">
        <v>632</v>
      </c>
      <c r="AV217" s="833">
        <v>256</v>
      </c>
      <c r="AW217" s="777">
        <f>Summary!$F$19</f>
        <v>275</v>
      </c>
    </row>
    <row r="218" spans="1:49" s="123" customFormat="1" ht="14.25">
      <c r="A218" s="542">
        <v>212</v>
      </c>
      <c r="B218" s="405">
        <v>187</v>
      </c>
      <c r="C218" s="181" t="s">
        <v>708</v>
      </c>
      <c r="D218" s="103">
        <v>39686</v>
      </c>
      <c r="E218" s="98" t="s">
        <v>621</v>
      </c>
      <c r="F218" s="98" t="s">
        <v>632</v>
      </c>
      <c r="G218" s="99" t="s">
        <v>22</v>
      </c>
      <c r="H218" s="197">
        <v>1</v>
      </c>
      <c r="I218" s="295" t="s">
        <v>23</v>
      </c>
      <c r="J218" s="98">
        <v>4</v>
      </c>
      <c r="K218" s="470">
        <v>2.83</v>
      </c>
      <c r="L218" s="98" t="s">
        <v>24</v>
      </c>
      <c r="M218" s="81">
        <v>8192</v>
      </c>
      <c r="N218" s="43">
        <v>8</v>
      </c>
      <c r="O218" s="98">
        <v>2</v>
      </c>
      <c r="P218" s="263">
        <v>1000</v>
      </c>
      <c r="Q218" s="263" t="s">
        <v>16</v>
      </c>
      <c r="R218" s="263" t="s">
        <v>17</v>
      </c>
      <c r="S218" s="263" t="s">
        <v>395</v>
      </c>
      <c r="T218" s="197" t="s">
        <v>441</v>
      </c>
      <c r="U218" s="181">
        <v>2</v>
      </c>
      <c r="V218" s="98" t="s">
        <v>25</v>
      </c>
      <c r="W218" s="98">
        <v>512</v>
      </c>
      <c r="X218" s="263" t="s">
        <v>19</v>
      </c>
      <c r="Y218" s="263">
        <v>32</v>
      </c>
      <c r="Z218" s="197" t="s">
        <v>396</v>
      </c>
      <c r="AA218" s="508" t="s">
        <v>27</v>
      </c>
      <c r="AB218" s="509">
        <v>0.8</v>
      </c>
      <c r="AC218" s="509" t="s">
        <v>441</v>
      </c>
      <c r="AD218" s="197" t="s">
        <v>441</v>
      </c>
      <c r="AE218" s="181" t="s">
        <v>441</v>
      </c>
      <c r="AF218" s="98" t="s">
        <v>438</v>
      </c>
      <c r="AG218" s="98" t="s">
        <v>438</v>
      </c>
      <c r="AH218" s="98" t="s">
        <v>441</v>
      </c>
      <c r="AI218" s="98">
        <v>1000</v>
      </c>
      <c r="AJ218" s="98">
        <v>1000</v>
      </c>
      <c r="AK218" s="197">
        <v>230</v>
      </c>
      <c r="AL218" s="181">
        <v>2.3</v>
      </c>
      <c r="AM218" s="98">
        <v>3.35</v>
      </c>
      <c r="AN218" s="346">
        <v>168.86</v>
      </c>
      <c r="AO218" s="547"/>
      <c r="AP218" s="429">
        <f>(8760/1000)*(Summary!$D$10*$AN218+Summary!$D$9*$AM218+Summary!$D$8*$AL218)</f>
        <v>604.2341400000001</v>
      </c>
      <c r="AQ218" s="430">
        <f t="shared" si="11"/>
        <v>589.2341400000001</v>
      </c>
      <c r="AR218" s="438"/>
      <c r="AS218" s="66" t="str">
        <f t="shared" si="9"/>
        <v>Y</v>
      </c>
      <c r="AT218" s="38">
        <f t="shared" si="10"/>
        <v>15</v>
      </c>
      <c r="AU218" s="432" t="s">
        <v>632</v>
      </c>
      <c r="AV218" s="827">
        <v>256</v>
      </c>
      <c r="AW218" s="777">
        <f>Summary!$F$19</f>
        <v>275</v>
      </c>
    </row>
    <row r="219" spans="1:243" s="3" customFormat="1" ht="14.25">
      <c r="A219" s="542">
        <v>213</v>
      </c>
      <c r="B219" s="405">
        <v>186</v>
      </c>
      <c r="C219" s="181" t="s">
        <v>708</v>
      </c>
      <c r="D219" s="103">
        <v>39686</v>
      </c>
      <c r="E219" s="98" t="s">
        <v>621</v>
      </c>
      <c r="F219" s="98" t="s">
        <v>632</v>
      </c>
      <c r="G219" s="99" t="s">
        <v>22</v>
      </c>
      <c r="H219" s="197">
        <v>1</v>
      </c>
      <c r="I219" s="295" t="s">
        <v>23</v>
      </c>
      <c r="J219" s="98">
        <v>4</v>
      </c>
      <c r="K219" s="470">
        <v>2.83</v>
      </c>
      <c r="L219" s="98" t="s">
        <v>24</v>
      </c>
      <c r="M219" s="81">
        <v>8192</v>
      </c>
      <c r="N219" s="43">
        <v>8</v>
      </c>
      <c r="O219" s="98">
        <v>2</v>
      </c>
      <c r="P219" s="263">
        <v>1000</v>
      </c>
      <c r="Q219" s="263" t="s">
        <v>16</v>
      </c>
      <c r="R219" s="263" t="s">
        <v>17</v>
      </c>
      <c r="S219" s="263" t="s">
        <v>395</v>
      </c>
      <c r="T219" s="197" t="s">
        <v>441</v>
      </c>
      <c r="U219" s="181">
        <v>2</v>
      </c>
      <c r="V219" s="98" t="s">
        <v>25</v>
      </c>
      <c r="W219" s="98">
        <v>512</v>
      </c>
      <c r="X219" s="263" t="s">
        <v>19</v>
      </c>
      <c r="Y219" s="263">
        <v>32</v>
      </c>
      <c r="Z219" s="197" t="s">
        <v>26</v>
      </c>
      <c r="AA219" s="508" t="s">
        <v>27</v>
      </c>
      <c r="AB219" s="509">
        <v>0.8</v>
      </c>
      <c r="AC219" s="509" t="s">
        <v>441</v>
      </c>
      <c r="AD219" s="197" t="s">
        <v>441</v>
      </c>
      <c r="AE219" s="181" t="s">
        <v>441</v>
      </c>
      <c r="AF219" s="98" t="s">
        <v>438</v>
      </c>
      <c r="AG219" s="98" t="s">
        <v>438</v>
      </c>
      <c r="AH219" s="98" t="s">
        <v>441</v>
      </c>
      <c r="AI219" s="98">
        <v>1000</v>
      </c>
      <c r="AJ219" s="98">
        <v>1000</v>
      </c>
      <c r="AK219" s="197">
        <v>115</v>
      </c>
      <c r="AL219" s="181">
        <v>1.99</v>
      </c>
      <c r="AM219" s="98">
        <v>3.02</v>
      </c>
      <c r="AN219" s="346">
        <v>174.11</v>
      </c>
      <c r="AO219" s="547"/>
      <c r="AP219" s="429">
        <f>(8760/1000)*(Summary!$D$10*$AN219+Summary!$D$9*$AM219+Summary!$D$8*$AL219)</f>
        <v>620.99202</v>
      </c>
      <c r="AQ219" s="430">
        <f t="shared" si="11"/>
        <v>605.99202</v>
      </c>
      <c r="AR219" s="431"/>
      <c r="AS219" s="66" t="str">
        <f t="shared" si="9"/>
        <v>Y</v>
      </c>
      <c r="AT219" s="38">
        <f t="shared" si="10"/>
        <v>15</v>
      </c>
      <c r="AU219" s="432" t="s">
        <v>632</v>
      </c>
      <c r="AV219" s="827">
        <v>256</v>
      </c>
      <c r="AW219" s="777">
        <f>Summary!$F$19</f>
        <v>275</v>
      </c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</row>
    <row r="220" spans="1:243" s="5" customFormat="1" ht="14.25">
      <c r="A220" s="542">
        <v>214</v>
      </c>
      <c r="B220" s="405">
        <v>384</v>
      </c>
      <c r="C220" s="78" t="s">
        <v>715</v>
      </c>
      <c r="D220" s="573">
        <v>39694</v>
      </c>
      <c r="E220" s="98" t="s">
        <v>621</v>
      </c>
      <c r="F220" s="578"/>
      <c r="G220" s="583"/>
      <c r="H220" s="589">
        <v>1</v>
      </c>
      <c r="I220" s="595" t="s">
        <v>158</v>
      </c>
      <c r="J220" s="597">
        <v>4</v>
      </c>
      <c r="K220" s="602">
        <v>2.6</v>
      </c>
      <c r="L220" s="607" t="s">
        <v>153</v>
      </c>
      <c r="M220" s="597">
        <v>2048</v>
      </c>
      <c r="N220" s="43">
        <v>2</v>
      </c>
      <c r="O220" s="597">
        <v>1</v>
      </c>
      <c r="P220" s="610" t="s">
        <v>150</v>
      </c>
      <c r="Q220" s="610">
        <v>1</v>
      </c>
      <c r="R220" s="610" t="s">
        <v>620</v>
      </c>
      <c r="S220" s="610" t="s">
        <v>397</v>
      </c>
      <c r="T220" s="589" t="s">
        <v>438</v>
      </c>
      <c r="U220" s="595">
        <v>2</v>
      </c>
      <c r="V220" s="597" t="s">
        <v>160</v>
      </c>
      <c r="W220" s="597" t="s">
        <v>161</v>
      </c>
      <c r="X220" s="610"/>
      <c r="Y220" s="610" t="s">
        <v>162</v>
      </c>
      <c r="Z220" s="621" t="s">
        <v>396</v>
      </c>
      <c r="AA220" s="624">
        <v>650</v>
      </c>
      <c r="AB220" s="631"/>
      <c r="AC220" s="631"/>
      <c r="AD220" s="589" t="s">
        <v>441</v>
      </c>
      <c r="AE220" s="595" t="s">
        <v>438</v>
      </c>
      <c r="AF220" s="597" t="s">
        <v>438</v>
      </c>
      <c r="AG220" s="597" t="s">
        <v>441</v>
      </c>
      <c r="AH220" s="597" t="s">
        <v>438</v>
      </c>
      <c r="AI220" s="597" t="s">
        <v>475</v>
      </c>
      <c r="AJ220" s="597" t="s">
        <v>475</v>
      </c>
      <c r="AK220" s="589">
        <v>120</v>
      </c>
      <c r="AL220" s="595">
        <v>2.85</v>
      </c>
      <c r="AM220" s="597">
        <v>3.96</v>
      </c>
      <c r="AN220" s="207">
        <v>169.4</v>
      </c>
      <c r="AO220" s="654"/>
      <c r="AP220" s="445">
        <f>(8760/1000)*(Summary!$D$10*$AN220+Summary!$D$9*$AM220+Summary!$D$8*$AL220)</f>
        <v>609.04338</v>
      </c>
      <c r="AQ220" s="430">
        <f t="shared" si="11"/>
        <v>609.04338</v>
      </c>
      <c r="AR220" s="659"/>
      <c r="AS220" s="66" t="str">
        <f t="shared" si="9"/>
        <v>N</v>
      </c>
      <c r="AT220" s="38">
        <f t="shared" si="10"/>
        <v>0</v>
      </c>
      <c r="AU220" s="446" t="s">
        <v>632</v>
      </c>
      <c r="AV220" s="836">
        <v>512</v>
      </c>
      <c r="AW220" s="777">
        <f>Summary!$F$19</f>
        <v>275</v>
      </c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100"/>
      <c r="BS220" s="100"/>
      <c r="BT220" s="100"/>
      <c r="BU220" s="100"/>
      <c r="BV220" s="100"/>
      <c r="BW220" s="100"/>
      <c r="BX220" s="100"/>
      <c r="BY220" s="100"/>
      <c r="BZ220" s="100"/>
      <c r="CA220" s="100"/>
      <c r="CB220" s="100"/>
      <c r="CC220" s="100"/>
      <c r="CD220" s="100"/>
      <c r="CE220" s="100"/>
      <c r="CF220" s="100"/>
      <c r="CG220" s="100"/>
      <c r="CH220" s="100"/>
      <c r="CI220" s="100"/>
      <c r="CJ220" s="100"/>
      <c r="CK220" s="100"/>
      <c r="CL220" s="100"/>
      <c r="CM220" s="100"/>
      <c r="CN220" s="100"/>
      <c r="CO220" s="100"/>
      <c r="CP220" s="100"/>
      <c r="CQ220" s="100"/>
      <c r="CR220" s="100"/>
      <c r="CS220" s="100"/>
      <c r="CT220" s="100"/>
      <c r="CU220" s="100"/>
      <c r="CV220" s="100"/>
      <c r="CW220" s="100"/>
      <c r="CX220" s="100"/>
      <c r="CY220" s="100"/>
      <c r="CZ220" s="100"/>
      <c r="DA220" s="100"/>
      <c r="DB220" s="100"/>
      <c r="DC220" s="100"/>
      <c r="DD220" s="100"/>
      <c r="DE220" s="100"/>
      <c r="DF220" s="100"/>
      <c r="DG220" s="100"/>
      <c r="DH220" s="100"/>
      <c r="DI220" s="100"/>
      <c r="DJ220" s="100"/>
      <c r="DK220" s="100"/>
      <c r="DL220" s="100"/>
      <c r="DM220" s="100"/>
      <c r="DN220" s="100"/>
      <c r="DO220" s="100"/>
      <c r="DP220" s="100"/>
      <c r="DQ220" s="100"/>
      <c r="DR220" s="100"/>
      <c r="DS220" s="100"/>
      <c r="DT220" s="100"/>
      <c r="DU220" s="100"/>
      <c r="DV220" s="100"/>
      <c r="DW220" s="100"/>
      <c r="DX220" s="100"/>
      <c r="DY220" s="100"/>
      <c r="DZ220" s="100"/>
      <c r="EA220" s="100"/>
      <c r="EB220" s="100"/>
      <c r="EC220" s="100"/>
      <c r="ED220" s="100"/>
      <c r="EE220" s="100"/>
      <c r="EF220" s="100"/>
      <c r="EG220" s="100"/>
      <c r="EH220" s="100"/>
      <c r="EI220" s="100"/>
      <c r="EJ220" s="100"/>
      <c r="EK220" s="100"/>
      <c r="EL220" s="100"/>
      <c r="EM220" s="100"/>
      <c r="EN220" s="100"/>
      <c r="EO220" s="100"/>
      <c r="EP220" s="100"/>
      <c r="EQ220" s="100"/>
      <c r="ER220" s="100"/>
      <c r="ES220" s="100"/>
      <c r="ET220" s="100"/>
      <c r="EU220" s="100"/>
      <c r="EV220" s="100"/>
      <c r="EW220" s="100"/>
      <c r="EX220" s="100"/>
      <c r="EY220" s="100"/>
      <c r="EZ220" s="100"/>
      <c r="FA220" s="100"/>
      <c r="FB220" s="100"/>
      <c r="FC220" s="100"/>
      <c r="FD220" s="100"/>
      <c r="FE220" s="100"/>
      <c r="FF220" s="100"/>
      <c r="FG220" s="100"/>
      <c r="FH220" s="100"/>
      <c r="FI220" s="100"/>
      <c r="FJ220" s="100"/>
      <c r="FK220" s="100"/>
      <c r="FL220" s="100"/>
      <c r="FM220" s="100"/>
      <c r="FN220" s="100"/>
      <c r="FO220" s="100"/>
      <c r="FP220" s="100"/>
      <c r="FQ220" s="100"/>
      <c r="FR220" s="100"/>
      <c r="FS220" s="100"/>
      <c r="FT220" s="100"/>
      <c r="FU220" s="100"/>
      <c r="FV220" s="100"/>
      <c r="FW220" s="100"/>
      <c r="FX220" s="100"/>
      <c r="FY220" s="100"/>
      <c r="FZ220" s="100"/>
      <c r="GA220" s="100"/>
      <c r="GB220" s="100"/>
      <c r="GC220" s="100"/>
      <c r="GD220" s="100"/>
      <c r="GE220" s="100"/>
      <c r="GF220" s="100"/>
      <c r="GG220" s="100"/>
      <c r="GH220" s="100"/>
      <c r="GI220" s="100"/>
      <c r="GJ220" s="100"/>
      <c r="GK220" s="100"/>
      <c r="GL220" s="100"/>
      <c r="GM220" s="100"/>
      <c r="GN220" s="100"/>
      <c r="GO220" s="100"/>
      <c r="GP220" s="100"/>
      <c r="GQ220" s="100"/>
      <c r="GR220" s="100"/>
      <c r="GS220" s="100"/>
      <c r="GT220" s="100"/>
      <c r="GU220" s="100"/>
      <c r="GV220" s="100"/>
      <c r="GW220" s="100"/>
      <c r="GX220" s="100"/>
      <c r="GY220" s="100"/>
      <c r="GZ220" s="100"/>
      <c r="HA220" s="100"/>
      <c r="HB220" s="100"/>
      <c r="HC220" s="100"/>
      <c r="HD220" s="100"/>
      <c r="HE220" s="100"/>
      <c r="HF220" s="100"/>
      <c r="HG220" s="100"/>
      <c r="HH220" s="100"/>
      <c r="HI220" s="100"/>
      <c r="HJ220" s="100"/>
      <c r="HK220" s="100"/>
      <c r="HL220" s="100"/>
      <c r="HM220" s="100"/>
      <c r="HN220" s="100"/>
      <c r="HO220" s="100"/>
      <c r="HP220" s="100"/>
      <c r="HQ220" s="100"/>
      <c r="HR220" s="100"/>
      <c r="HS220" s="100"/>
      <c r="HT220" s="100"/>
      <c r="HU220" s="100"/>
      <c r="HV220" s="100"/>
      <c r="HW220" s="100"/>
      <c r="HX220" s="100"/>
      <c r="HY220" s="100"/>
      <c r="HZ220" s="100"/>
      <c r="IA220" s="100"/>
      <c r="IB220" s="100"/>
      <c r="IC220" s="100"/>
      <c r="ID220" s="100"/>
      <c r="IE220" s="100"/>
      <c r="IF220" s="100"/>
      <c r="IG220" s="100"/>
      <c r="IH220" s="100"/>
      <c r="II220" s="100"/>
    </row>
    <row r="221" spans="47:48" ht="14.25">
      <c r="AU221" s="102"/>
      <c r="AV221" s="102"/>
    </row>
  </sheetData>
  <mergeCells count="9">
    <mergeCell ref="B1:C1"/>
    <mergeCell ref="C4:H4"/>
    <mergeCell ref="AE4:AK4"/>
    <mergeCell ref="I4:T4"/>
    <mergeCell ref="AA4:AD4"/>
    <mergeCell ref="I1:Z1"/>
    <mergeCell ref="U4:Z4"/>
    <mergeCell ref="AA1:AO1"/>
    <mergeCell ref="AL4:AN4"/>
  </mergeCells>
  <printOptions/>
  <pageMargins left="0.75" right="0.75" top="1" bottom="1" header="0.5" footer="0.5"/>
  <pageSetup fitToWidth="2" horizontalDpi="600" verticalDpi="600" orientation="landscape" scale="65" r:id="rId1"/>
  <headerFooter alignWithMargins="0">
    <oddFooter>&amp;CPage &amp;P of &amp;N</oddFooter>
  </headerFooter>
  <colBreaks count="2" manualBreakCount="2">
    <brk id="8" max="33" man="1"/>
    <brk id="26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42"/>
  </sheetPr>
  <dimension ref="A1:II248"/>
  <sheetViews>
    <sheetView showGridLines="0" zoomScale="60" zoomScaleNormal="60" zoomScaleSheetLayoutView="7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7" sqref="D7"/>
    </sheetView>
  </sheetViews>
  <sheetFormatPr defaultColWidth="9.140625" defaultRowHeight="12.75"/>
  <cols>
    <col min="1" max="2" width="9.140625" style="4" customWidth="1"/>
    <col min="3" max="3" width="24.8515625" style="4" customWidth="1"/>
    <col min="4" max="4" width="12.7109375" style="4" customWidth="1"/>
    <col min="5" max="5" width="13.57421875" style="4" customWidth="1"/>
    <col min="6" max="6" width="10.57421875" style="4" customWidth="1"/>
    <col min="7" max="7" width="9.140625" style="4" customWidth="1"/>
    <col min="8" max="8" width="14.140625" style="4" customWidth="1"/>
    <col min="9" max="9" width="12.7109375" style="4" customWidth="1"/>
    <col min="10" max="10" width="13.28125" style="4" customWidth="1"/>
    <col min="11" max="21" width="9.140625" style="4" customWidth="1"/>
    <col min="22" max="22" width="26.140625" style="4" customWidth="1"/>
    <col min="23" max="23" width="24.421875" style="4" customWidth="1"/>
    <col min="24" max="39" width="9.140625" style="4" customWidth="1"/>
    <col min="40" max="40" width="9.57421875" style="4" customWidth="1"/>
    <col min="41" max="41" width="23.8515625" style="4" customWidth="1"/>
    <col min="42" max="43" width="17.8515625" style="0" customWidth="1"/>
    <col min="44" max="44" width="2.28125" style="0" customWidth="1"/>
    <col min="45" max="45" width="14.8515625" style="0" customWidth="1"/>
    <col min="46" max="46" width="13.57421875" style="0" customWidth="1"/>
    <col min="47" max="48" width="14.00390625" style="0" customWidth="1"/>
    <col min="49" max="49" width="17.57421875" style="0" customWidth="1"/>
  </cols>
  <sheetData>
    <row r="1" spans="1:41" ht="39" customHeight="1" thickBot="1">
      <c r="A1" s="408"/>
      <c r="B1" s="800" t="s">
        <v>427</v>
      </c>
      <c r="C1" s="800"/>
      <c r="D1" s="409"/>
      <c r="E1" s="409"/>
      <c r="F1" s="409"/>
      <c r="G1" s="409"/>
      <c r="H1" s="409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807"/>
      <c r="AN1" s="807"/>
      <c r="AO1" s="808"/>
    </row>
    <row r="2" spans="1:41" ht="24" customHeight="1">
      <c r="A2" s="323"/>
      <c r="B2" s="323"/>
      <c r="C2" s="323" t="s">
        <v>919</v>
      </c>
      <c r="D2" s="32"/>
      <c r="E2" s="32"/>
      <c r="F2" s="32"/>
      <c r="G2" s="32"/>
      <c r="H2" s="32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410"/>
    </row>
    <row r="3" spans="1:46" ht="24" customHeight="1" thickBot="1">
      <c r="A3" s="323"/>
      <c r="B3" s="323"/>
      <c r="C3" s="323"/>
      <c r="D3" s="32"/>
      <c r="E3" s="32"/>
      <c r="F3" s="32"/>
      <c r="G3" s="32"/>
      <c r="H3" s="32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410"/>
      <c r="AS3" s="769"/>
      <c r="AT3" s="769"/>
    </row>
    <row r="4" spans="1:46" ht="24" customHeight="1">
      <c r="A4" s="351"/>
      <c r="B4" s="351"/>
      <c r="C4" s="809" t="s">
        <v>285</v>
      </c>
      <c r="D4" s="810"/>
      <c r="E4" s="810"/>
      <c r="F4" s="810"/>
      <c r="G4" s="810"/>
      <c r="H4" s="811"/>
      <c r="I4" s="809" t="s">
        <v>286</v>
      </c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1"/>
      <c r="U4" s="809" t="s">
        <v>287</v>
      </c>
      <c r="V4" s="810"/>
      <c r="W4" s="810"/>
      <c r="X4" s="810"/>
      <c r="Y4" s="810"/>
      <c r="Z4" s="811"/>
      <c r="AA4" s="809" t="s">
        <v>290</v>
      </c>
      <c r="AB4" s="810"/>
      <c r="AC4" s="810"/>
      <c r="AD4" s="811"/>
      <c r="AE4" s="812" t="s">
        <v>288</v>
      </c>
      <c r="AF4" s="813"/>
      <c r="AG4" s="813"/>
      <c r="AH4" s="813"/>
      <c r="AI4" s="813"/>
      <c r="AJ4" s="813"/>
      <c r="AK4" s="814"/>
      <c r="AL4" s="812" t="s">
        <v>289</v>
      </c>
      <c r="AM4" s="813"/>
      <c r="AN4" s="814"/>
      <c r="AO4" s="422"/>
      <c r="AS4" s="769" t="s">
        <v>751</v>
      </c>
      <c r="AT4" s="770">
        <f>Summary!C37</f>
        <v>10</v>
      </c>
    </row>
    <row r="5" spans="1:46" ht="24" customHeight="1" thickBot="1">
      <c r="A5" s="417"/>
      <c r="B5" s="417"/>
      <c r="C5" s="418"/>
      <c r="D5" s="418"/>
      <c r="E5" s="418"/>
      <c r="F5" s="418"/>
      <c r="G5" s="418"/>
      <c r="H5" s="418"/>
      <c r="I5" s="424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25"/>
      <c r="U5" s="424"/>
      <c r="V5" s="418"/>
      <c r="W5" s="418"/>
      <c r="X5" s="418"/>
      <c r="Y5" s="418"/>
      <c r="Z5" s="425"/>
      <c r="AA5" s="424"/>
      <c r="AB5" s="418"/>
      <c r="AC5" s="418"/>
      <c r="AD5" s="425"/>
      <c r="AE5" s="423"/>
      <c r="AF5" s="419"/>
      <c r="AG5" s="419"/>
      <c r="AH5" s="419"/>
      <c r="AI5" s="419"/>
      <c r="AJ5" s="419"/>
      <c r="AK5" s="421"/>
      <c r="AL5" s="420"/>
      <c r="AM5" s="419"/>
      <c r="AN5" s="421"/>
      <c r="AO5" s="421"/>
      <c r="AS5" s="771"/>
      <c r="AT5" s="769"/>
    </row>
    <row r="6" spans="1:49" s="2" customFormat="1" ht="172.5" customHeight="1" thickBot="1">
      <c r="A6" s="412" t="s">
        <v>916</v>
      </c>
      <c r="B6" s="413" t="s">
        <v>282</v>
      </c>
      <c r="C6" s="6" t="s">
        <v>283</v>
      </c>
      <c r="D6" s="414" t="s">
        <v>375</v>
      </c>
      <c r="E6" s="415" t="s">
        <v>393</v>
      </c>
      <c r="F6" s="416" t="s">
        <v>389</v>
      </c>
      <c r="G6" s="27" t="s">
        <v>391</v>
      </c>
      <c r="H6" s="10" t="s">
        <v>294</v>
      </c>
      <c r="I6" s="427" t="s">
        <v>291</v>
      </c>
      <c r="J6" s="8" t="s">
        <v>372</v>
      </c>
      <c r="K6" s="8" t="s">
        <v>394</v>
      </c>
      <c r="L6" s="8" t="s">
        <v>292</v>
      </c>
      <c r="M6" s="8" t="s">
        <v>293</v>
      </c>
      <c r="N6" s="324" t="s">
        <v>752</v>
      </c>
      <c r="O6" s="10" t="s">
        <v>378</v>
      </c>
      <c r="P6" s="9" t="s">
        <v>371</v>
      </c>
      <c r="Q6" s="21" t="s">
        <v>380</v>
      </c>
      <c r="R6" s="22" t="s">
        <v>370</v>
      </c>
      <c r="S6" s="22" t="s">
        <v>390</v>
      </c>
      <c r="T6" s="20" t="s">
        <v>381</v>
      </c>
      <c r="U6" s="287" t="s">
        <v>382</v>
      </c>
      <c r="V6" s="415" t="s">
        <v>295</v>
      </c>
      <c r="W6" s="8" t="s">
        <v>383</v>
      </c>
      <c r="X6" s="11" t="s">
        <v>300</v>
      </c>
      <c r="Y6" s="7" t="s">
        <v>365</v>
      </c>
      <c r="Z6" s="20" t="s">
        <v>384</v>
      </c>
      <c r="AA6" s="426" t="s">
        <v>385</v>
      </c>
      <c r="AB6" s="25" t="s">
        <v>386</v>
      </c>
      <c r="AC6" s="7" t="s">
        <v>387</v>
      </c>
      <c r="AD6" s="20" t="s">
        <v>388</v>
      </c>
      <c r="AE6" s="287" t="s">
        <v>368</v>
      </c>
      <c r="AF6" s="12" t="s">
        <v>367</v>
      </c>
      <c r="AG6" s="16" t="s">
        <v>379</v>
      </c>
      <c r="AH6" s="16" t="s">
        <v>296</v>
      </c>
      <c r="AI6" s="16" t="s">
        <v>366</v>
      </c>
      <c r="AJ6" s="20" t="s">
        <v>376</v>
      </c>
      <c r="AK6" s="20" t="s">
        <v>377</v>
      </c>
      <c r="AL6" s="287" t="s">
        <v>298</v>
      </c>
      <c r="AM6" s="16" t="s">
        <v>299</v>
      </c>
      <c r="AN6" s="288" t="s">
        <v>297</v>
      </c>
      <c r="AO6" s="325" t="s">
        <v>284</v>
      </c>
      <c r="AP6" s="774" t="s">
        <v>747</v>
      </c>
      <c r="AQ6" s="772" t="s">
        <v>748</v>
      </c>
      <c r="AR6" s="428"/>
      <c r="AS6" s="772" t="s">
        <v>749</v>
      </c>
      <c r="AT6" s="772" t="s">
        <v>750</v>
      </c>
      <c r="AU6" s="773" t="s">
        <v>912</v>
      </c>
      <c r="AV6" s="772" t="s">
        <v>941</v>
      </c>
      <c r="AW6" s="779" t="s">
        <v>905</v>
      </c>
    </row>
    <row r="7" spans="1:49" ht="12.75">
      <c r="A7" s="541">
        <v>1</v>
      </c>
      <c r="B7" s="405">
        <v>319</v>
      </c>
      <c r="C7" s="78" t="s">
        <v>700</v>
      </c>
      <c r="D7" s="71">
        <v>39451</v>
      </c>
      <c r="E7" s="37" t="s">
        <v>431</v>
      </c>
      <c r="F7" s="37" t="s">
        <v>446</v>
      </c>
      <c r="G7" s="49"/>
      <c r="H7" s="667">
        <v>1</v>
      </c>
      <c r="I7" s="696" t="s">
        <v>821</v>
      </c>
      <c r="J7" s="698">
        <v>2</v>
      </c>
      <c r="K7" s="700">
        <v>1.6</v>
      </c>
      <c r="L7" s="698" t="s">
        <v>822</v>
      </c>
      <c r="M7" s="698">
        <v>2048</v>
      </c>
      <c r="N7" s="338">
        <v>2</v>
      </c>
      <c r="O7" s="704">
        <v>1</v>
      </c>
      <c r="P7" s="705"/>
      <c r="Q7" s="705"/>
      <c r="R7" s="706"/>
      <c r="S7" s="705"/>
      <c r="T7" s="708" t="s">
        <v>441</v>
      </c>
      <c r="U7" s="710">
        <v>0</v>
      </c>
      <c r="V7" s="698" t="s">
        <v>490</v>
      </c>
      <c r="W7" s="704">
        <v>144</v>
      </c>
      <c r="X7" s="705"/>
      <c r="Y7" s="712"/>
      <c r="Z7" s="708" t="s">
        <v>398</v>
      </c>
      <c r="AA7" s="714"/>
      <c r="AB7" s="718"/>
      <c r="AC7" s="721"/>
      <c r="AD7" s="722" t="s">
        <v>441</v>
      </c>
      <c r="AE7" s="724" t="s">
        <v>475</v>
      </c>
      <c r="AF7" s="698" t="s">
        <v>475</v>
      </c>
      <c r="AG7" s="698" t="s">
        <v>441</v>
      </c>
      <c r="AH7" s="698" t="s">
        <v>438</v>
      </c>
      <c r="AI7" s="698" t="s">
        <v>475</v>
      </c>
      <c r="AJ7" s="728" t="s">
        <v>475</v>
      </c>
      <c r="AK7" s="696">
        <v>115</v>
      </c>
      <c r="AL7" s="698">
        <v>0.458</v>
      </c>
      <c r="AM7" s="698">
        <v>0.697</v>
      </c>
      <c r="AN7" s="722">
        <v>5.54</v>
      </c>
      <c r="AO7" s="738" t="s">
        <v>938</v>
      </c>
      <c r="AP7" s="429">
        <f>(8760/1000)*(Summary!$F$10*$AN7+Summary!$F$9*$AM7+Summary!$F$8*$AL7)</f>
        <v>17.57694</v>
      </c>
      <c r="AQ7" s="430">
        <f>AP7-(SUM(AT7))</f>
        <v>17.57694</v>
      </c>
      <c r="AR7" s="431"/>
      <c r="AS7" s="66" t="str">
        <f aca="true" t="shared" si="0" ref="AS7:AS70">IF($N7&gt;=4,"Y","N")</f>
        <v>N</v>
      </c>
      <c r="AT7" s="38">
        <f aca="true" t="shared" si="1" ref="AT7:AT70">IF(AS7="Y",($AT$4),0)</f>
        <v>0</v>
      </c>
      <c r="AU7" s="432" t="s">
        <v>0</v>
      </c>
      <c r="AV7" s="826"/>
      <c r="AW7" s="778">
        <f>Summary!$D$33</f>
        <v>30</v>
      </c>
    </row>
    <row r="8" spans="1:49" s="4" customFormat="1" ht="13.5" thickBot="1">
      <c r="A8" s="541">
        <v>2</v>
      </c>
      <c r="B8" s="405">
        <v>317</v>
      </c>
      <c r="C8" s="78" t="s">
        <v>700</v>
      </c>
      <c r="D8" s="71">
        <v>39434</v>
      </c>
      <c r="E8" s="37" t="s">
        <v>431</v>
      </c>
      <c r="F8" s="37" t="s">
        <v>446</v>
      </c>
      <c r="G8" s="38"/>
      <c r="H8" s="667">
        <v>1</v>
      </c>
      <c r="I8" s="50" t="s">
        <v>821</v>
      </c>
      <c r="J8" s="39">
        <v>2</v>
      </c>
      <c r="K8" s="473">
        <v>1.6</v>
      </c>
      <c r="L8" s="39" t="s">
        <v>822</v>
      </c>
      <c r="M8" s="39">
        <v>2048</v>
      </c>
      <c r="N8" s="43">
        <v>2</v>
      </c>
      <c r="O8" s="62">
        <v>1</v>
      </c>
      <c r="P8" s="38"/>
      <c r="Q8" s="38"/>
      <c r="R8" s="38"/>
      <c r="S8" s="38"/>
      <c r="T8" s="52" t="s">
        <v>441</v>
      </c>
      <c r="U8" s="36">
        <v>0</v>
      </c>
      <c r="V8" s="39" t="s">
        <v>490</v>
      </c>
      <c r="W8" s="62">
        <v>144</v>
      </c>
      <c r="X8" s="38"/>
      <c r="Y8" s="38"/>
      <c r="Z8" s="52" t="s">
        <v>398</v>
      </c>
      <c r="AA8" s="493"/>
      <c r="AB8" s="494"/>
      <c r="AC8" s="494"/>
      <c r="AD8" s="57" t="s">
        <v>441</v>
      </c>
      <c r="AE8" s="58" t="s">
        <v>475</v>
      </c>
      <c r="AF8" s="39" t="s">
        <v>475</v>
      </c>
      <c r="AG8" s="39" t="s">
        <v>441</v>
      </c>
      <c r="AH8" s="39" t="s">
        <v>475</v>
      </c>
      <c r="AI8" s="39" t="s">
        <v>475</v>
      </c>
      <c r="AJ8" s="61" t="s">
        <v>475</v>
      </c>
      <c r="AK8" s="36">
        <v>115</v>
      </c>
      <c r="AL8" s="62">
        <v>0.463</v>
      </c>
      <c r="AM8" s="62">
        <v>0.696</v>
      </c>
      <c r="AN8" s="69">
        <v>5.68</v>
      </c>
      <c r="AO8" s="76" t="s">
        <v>938</v>
      </c>
      <c r="AP8" s="429">
        <f>(8760/1000)*(Summary!$F$10*$AN8+Summary!$F$9*$AM8+Summary!$F$8*$AL8)</f>
        <v>17.970264</v>
      </c>
      <c r="AQ8" s="430">
        <f aca="true" t="shared" si="2" ref="AQ8:AQ71">AP8-(SUM(AT8))</f>
        <v>17.970264</v>
      </c>
      <c r="AR8" s="431"/>
      <c r="AS8" s="66" t="str">
        <f t="shared" si="0"/>
        <v>N</v>
      </c>
      <c r="AT8" s="38">
        <f t="shared" si="1"/>
        <v>0</v>
      </c>
      <c r="AU8" s="432" t="s">
        <v>0</v>
      </c>
      <c r="AV8" s="829"/>
      <c r="AW8" s="778">
        <f>Summary!$D$33</f>
        <v>30</v>
      </c>
    </row>
    <row r="9" spans="1:49" s="5" customFormat="1" ht="12.75">
      <c r="A9" s="541">
        <v>3</v>
      </c>
      <c r="B9" s="405">
        <v>320</v>
      </c>
      <c r="C9" s="78" t="s">
        <v>700</v>
      </c>
      <c r="D9" s="71">
        <v>39451</v>
      </c>
      <c r="E9" s="37" t="s">
        <v>431</v>
      </c>
      <c r="F9" s="37" t="s">
        <v>446</v>
      </c>
      <c r="G9" s="49"/>
      <c r="H9" s="667">
        <v>1</v>
      </c>
      <c r="I9" s="50" t="s">
        <v>821</v>
      </c>
      <c r="J9" s="39">
        <v>2</v>
      </c>
      <c r="K9" s="473">
        <v>1.6</v>
      </c>
      <c r="L9" s="39" t="s">
        <v>822</v>
      </c>
      <c r="M9" s="39">
        <v>2048</v>
      </c>
      <c r="N9" s="43">
        <v>2</v>
      </c>
      <c r="O9" s="62">
        <v>1</v>
      </c>
      <c r="P9" s="38"/>
      <c r="Q9" s="38"/>
      <c r="R9" s="49"/>
      <c r="S9" s="38"/>
      <c r="T9" s="52" t="s">
        <v>441</v>
      </c>
      <c r="U9" s="36">
        <v>0</v>
      </c>
      <c r="V9" s="39" t="s">
        <v>490</v>
      </c>
      <c r="W9" s="62">
        <v>144</v>
      </c>
      <c r="X9" s="38"/>
      <c r="Y9" s="75"/>
      <c r="Z9" s="52" t="s">
        <v>398</v>
      </c>
      <c r="AA9" s="493"/>
      <c r="AB9" s="494"/>
      <c r="AC9" s="488"/>
      <c r="AD9" s="57" t="s">
        <v>441</v>
      </c>
      <c r="AE9" s="58" t="s">
        <v>475</v>
      </c>
      <c r="AF9" s="39" t="s">
        <v>475</v>
      </c>
      <c r="AG9" s="39" t="s">
        <v>441</v>
      </c>
      <c r="AH9" s="39" t="s">
        <v>438</v>
      </c>
      <c r="AI9" s="39" t="s">
        <v>475</v>
      </c>
      <c r="AJ9" s="61" t="s">
        <v>475</v>
      </c>
      <c r="AK9" s="50">
        <v>230</v>
      </c>
      <c r="AL9" s="39">
        <v>0.552</v>
      </c>
      <c r="AM9" s="39">
        <v>0.816</v>
      </c>
      <c r="AN9" s="57">
        <v>5.9</v>
      </c>
      <c r="AO9" s="738" t="s">
        <v>938</v>
      </c>
      <c r="AP9" s="429">
        <f>(8760/1000)*(Summary!$F$10*$AN9+Summary!$F$9*$AM9+Summary!$F$8*$AL9)</f>
        <v>19.121328</v>
      </c>
      <c r="AQ9" s="430">
        <f t="shared" si="2"/>
        <v>19.121328</v>
      </c>
      <c r="AR9" s="431"/>
      <c r="AS9" s="66" t="str">
        <f t="shared" si="0"/>
        <v>N</v>
      </c>
      <c r="AT9" s="38">
        <f t="shared" si="1"/>
        <v>0</v>
      </c>
      <c r="AU9" s="432" t="s">
        <v>0</v>
      </c>
      <c r="AV9" s="826"/>
      <c r="AW9" s="778">
        <f>Summary!$D$33</f>
        <v>30</v>
      </c>
    </row>
    <row r="10" spans="1:49" s="5" customFormat="1" ht="12.75">
      <c r="A10" s="541">
        <v>4</v>
      </c>
      <c r="B10" s="405">
        <v>318</v>
      </c>
      <c r="C10" s="78" t="s">
        <v>700</v>
      </c>
      <c r="D10" s="71">
        <v>39434</v>
      </c>
      <c r="E10" s="37" t="s">
        <v>431</v>
      </c>
      <c r="F10" s="37" t="s">
        <v>446</v>
      </c>
      <c r="G10" s="38"/>
      <c r="H10" s="667">
        <v>1</v>
      </c>
      <c r="I10" s="50" t="s">
        <v>821</v>
      </c>
      <c r="J10" s="39">
        <v>2</v>
      </c>
      <c r="K10" s="473">
        <v>1.6</v>
      </c>
      <c r="L10" s="39" t="s">
        <v>822</v>
      </c>
      <c r="M10" s="39">
        <v>2048</v>
      </c>
      <c r="N10" s="43">
        <v>2</v>
      </c>
      <c r="O10" s="62">
        <v>1</v>
      </c>
      <c r="P10" s="38"/>
      <c r="Q10" s="38"/>
      <c r="R10" s="38"/>
      <c r="S10" s="38"/>
      <c r="T10" s="52" t="s">
        <v>441</v>
      </c>
      <c r="U10" s="36">
        <v>0</v>
      </c>
      <c r="V10" s="39" t="s">
        <v>490</v>
      </c>
      <c r="W10" s="62">
        <v>144</v>
      </c>
      <c r="X10" s="38"/>
      <c r="Y10" s="38"/>
      <c r="Z10" s="52" t="s">
        <v>398</v>
      </c>
      <c r="AA10" s="493"/>
      <c r="AB10" s="494"/>
      <c r="AC10" s="494"/>
      <c r="AD10" s="57" t="s">
        <v>441</v>
      </c>
      <c r="AE10" s="58" t="s">
        <v>475</v>
      </c>
      <c r="AF10" s="39" t="s">
        <v>475</v>
      </c>
      <c r="AG10" s="39" t="s">
        <v>441</v>
      </c>
      <c r="AH10" s="39" t="s">
        <v>475</v>
      </c>
      <c r="AI10" s="39" t="s">
        <v>475</v>
      </c>
      <c r="AJ10" s="61" t="s">
        <v>475</v>
      </c>
      <c r="AK10" s="36">
        <v>230</v>
      </c>
      <c r="AL10" s="62">
        <v>0.564</v>
      </c>
      <c r="AM10" s="62">
        <v>0.828</v>
      </c>
      <c r="AN10" s="69">
        <v>5.99</v>
      </c>
      <c r="AO10" s="76" t="s">
        <v>939</v>
      </c>
      <c r="AP10" s="429">
        <f>(8760/1000)*(Summary!$F$10*$AN10+Summary!$F$9*$AM10+Summary!$F$8*$AL10)</f>
        <v>19.431431999999997</v>
      </c>
      <c r="AQ10" s="430">
        <f t="shared" si="2"/>
        <v>19.431431999999997</v>
      </c>
      <c r="AR10" s="431"/>
      <c r="AS10" s="66" t="str">
        <f t="shared" si="0"/>
        <v>N</v>
      </c>
      <c r="AT10" s="38">
        <f t="shared" si="1"/>
        <v>0</v>
      </c>
      <c r="AU10" s="432" t="s">
        <v>0</v>
      </c>
      <c r="AV10" s="826"/>
      <c r="AW10" s="778">
        <f>Summary!$D$33</f>
        <v>30</v>
      </c>
    </row>
    <row r="11" spans="1:49" s="5" customFormat="1" ht="38.25">
      <c r="A11" s="541">
        <v>5</v>
      </c>
      <c r="B11" s="405">
        <v>80</v>
      </c>
      <c r="C11" s="78" t="s">
        <v>700</v>
      </c>
      <c r="D11" s="48">
        <v>39674</v>
      </c>
      <c r="E11" s="46" t="s">
        <v>431</v>
      </c>
      <c r="F11" s="46" t="s">
        <v>475</v>
      </c>
      <c r="G11" s="172" t="s">
        <v>431</v>
      </c>
      <c r="H11" s="666">
        <v>1</v>
      </c>
      <c r="I11" s="42" t="s">
        <v>487</v>
      </c>
      <c r="J11" s="43">
        <v>2</v>
      </c>
      <c r="K11" s="464">
        <v>1.6</v>
      </c>
      <c r="L11" s="43" t="s">
        <v>483</v>
      </c>
      <c r="M11" s="43">
        <v>2048</v>
      </c>
      <c r="N11" s="43">
        <v>2</v>
      </c>
      <c r="O11" s="43">
        <v>1</v>
      </c>
      <c r="P11" s="172" t="s">
        <v>488</v>
      </c>
      <c r="Q11" s="172" t="s">
        <v>489</v>
      </c>
      <c r="R11" s="172" t="s">
        <v>480</v>
      </c>
      <c r="S11" s="172" t="s">
        <v>475</v>
      </c>
      <c r="T11" s="44" t="s">
        <v>480</v>
      </c>
      <c r="U11" s="42">
        <v>0</v>
      </c>
      <c r="V11" s="43" t="s">
        <v>490</v>
      </c>
      <c r="W11" s="43">
        <v>144</v>
      </c>
      <c r="X11" s="172" t="s">
        <v>491</v>
      </c>
      <c r="Y11" s="172">
        <v>32</v>
      </c>
      <c r="Z11" s="44" t="s">
        <v>398</v>
      </c>
      <c r="AA11" s="485">
        <v>44.02</v>
      </c>
      <c r="AB11" s="486" t="s">
        <v>483</v>
      </c>
      <c r="AC11" s="486" t="s">
        <v>483</v>
      </c>
      <c r="AD11" s="44" t="s">
        <v>441</v>
      </c>
      <c r="AE11" s="218" t="s">
        <v>438</v>
      </c>
      <c r="AF11" s="43" t="s">
        <v>438</v>
      </c>
      <c r="AG11" s="43" t="s">
        <v>441</v>
      </c>
      <c r="AH11" s="43" t="s">
        <v>475</v>
      </c>
      <c r="AI11" s="43" t="s">
        <v>475</v>
      </c>
      <c r="AJ11" s="175" t="s">
        <v>475</v>
      </c>
      <c r="AK11" s="42">
        <v>230</v>
      </c>
      <c r="AL11" s="43">
        <v>0.58</v>
      </c>
      <c r="AM11" s="43">
        <v>0.88</v>
      </c>
      <c r="AN11" s="44">
        <v>6.63</v>
      </c>
      <c r="AO11" s="47" t="s">
        <v>492</v>
      </c>
      <c r="AP11" s="429">
        <f>(8760/1000)*(Summary!$F$10*$AN11+Summary!$F$9*$AM11+Summary!$F$8*$AL11)</f>
        <v>21.243</v>
      </c>
      <c r="AQ11" s="430">
        <f t="shared" si="2"/>
        <v>21.243</v>
      </c>
      <c r="AR11" s="431"/>
      <c r="AS11" s="66" t="str">
        <f t="shared" si="0"/>
        <v>N</v>
      </c>
      <c r="AT11" s="38">
        <f t="shared" si="1"/>
        <v>0</v>
      </c>
      <c r="AU11" s="432" t="s">
        <v>0</v>
      </c>
      <c r="AV11" s="826"/>
      <c r="AW11" s="778">
        <f>Summary!$D$33</f>
        <v>30</v>
      </c>
    </row>
    <row r="12" spans="1:49" ht="14.25">
      <c r="A12" s="541">
        <v>6</v>
      </c>
      <c r="B12" s="405">
        <v>315</v>
      </c>
      <c r="C12" s="78" t="s">
        <v>700</v>
      </c>
      <c r="D12" s="71">
        <v>39490</v>
      </c>
      <c r="E12" s="37" t="s">
        <v>431</v>
      </c>
      <c r="F12" s="37" t="s">
        <v>446</v>
      </c>
      <c r="G12" s="38"/>
      <c r="H12" s="667">
        <v>1</v>
      </c>
      <c r="I12" s="50" t="s">
        <v>821</v>
      </c>
      <c r="J12" s="39">
        <v>2</v>
      </c>
      <c r="K12" s="473">
        <v>2.4</v>
      </c>
      <c r="L12" s="39" t="s">
        <v>822</v>
      </c>
      <c r="M12" s="166">
        <v>4096</v>
      </c>
      <c r="N12" s="43">
        <v>4</v>
      </c>
      <c r="O12" s="62">
        <v>1</v>
      </c>
      <c r="P12" s="38"/>
      <c r="Q12" s="38"/>
      <c r="R12" s="38"/>
      <c r="S12" s="38"/>
      <c r="T12" s="52" t="s">
        <v>441</v>
      </c>
      <c r="U12" s="36">
        <v>0</v>
      </c>
      <c r="V12" s="39" t="s">
        <v>490</v>
      </c>
      <c r="W12" s="62">
        <v>144</v>
      </c>
      <c r="X12" s="38"/>
      <c r="Y12" s="38"/>
      <c r="Z12" s="52" t="s">
        <v>398</v>
      </c>
      <c r="AA12" s="493"/>
      <c r="AB12" s="494"/>
      <c r="AC12" s="494"/>
      <c r="AD12" s="57" t="s">
        <v>441</v>
      </c>
      <c r="AE12" s="58" t="s">
        <v>441</v>
      </c>
      <c r="AF12" s="39" t="s">
        <v>438</v>
      </c>
      <c r="AG12" s="39" t="s">
        <v>441</v>
      </c>
      <c r="AH12" s="39" t="s">
        <v>441</v>
      </c>
      <c r="AI12" s="39" t="s">
        <v>441</v>
      </c>
      <c r="AJ12" s="61" t="s">
        <v>441</v>
      </c>
      <c r="AK12" s="36">
        <v>115</v>
      </c>
      <c r="AL12" s="62">
        <v>0.552</v>
      </c>
      <c r="AM12" s="62">
        <v>1.566</v>
      </c>
      <c r="AN12" s="69">
        <v>10.4</v>
      </c>
      <c r="AO12" s="70"/>
      <c r="AP12" s="429">
        <f>(8760/1000)*(Summary!$F$10*$AN12+Summary!$F$9*$AM12+Summary!$F$8*$AL12)</f>
        <v>31.604328</v>
      </c>
      <c r="AQ12" s="430">
        <f t="shared" si="2"/>
        <v>21.604328</v>
      </c>
      <c r="AR12" s="431"/>
      <c r="AS12" s="66" t="str">
        <f t="shared" si="0"/>
        <v>Y</v>
      </c>
      <c r="AT12" s="38">
        <f t="shared" si="1"/>
        <v>10</v>
      </c>
      <c r="AU12" s="432" t="s">
        <v>0</v>
      </c>
      <c r="AV12" s="826"/>
      <c r="AW12" s="778">
        <f>Summary!$D$33</f>
        <v>30</v>
      </c>
    </row>
    <row r="13" spans="1:243" s="123" customFormat="1" ht="12.75">
      <c r="A13" s="541">
        <v>7</v>
      </c>
      <c r="B13" s="405">
        <v>257</v>
      </c>
      <c r="C13" s="333" t="s">
        <v>705</v>
      </c>
      <c r="D13" s="168">
        <v>39273</v>
      </c>
      <c r="E13" s="104" t="s">
        <v>431</v>
      </c>
      <c r="F13" s="104" t="s">
        <v>446</v>
      </c>
      <c r="G13" s="56" t="s">
        <v>176</v>
      </c>
      <c r="H13" s="670">
        <v>1</v>
      </c>
      <c r="I13" s="107" t="s">
        <v>177</v>
      </c>
      <c r="J13" s="60">
        <v>1</v>
      </c>
      <c r="K13" s="472">
        <v>0.8</v>
      </c>
      <c r="L13" s="60" t="s">
        <v>178</v>
      </c>
      <c r="M13" s="60">
        <v>1024</v>
      </c>
      <c r="N13" s="43">
        <v>1</v>
      </c>
      <c r="O13" s="60">
        <v>1</v>
      </c>
      <c r="P13" s="55">
        <v>40</v>
      </c>
      <c r="Q13" s="55" t="s">
        <v>654</v>
      </c>
      <c r="R13" s="255" t="s">
        <v>68</v>
      </c>
      <c r="S13" s="55" t="s">
        <v>438</v>
      </c>
      <c r="T13" s="108" t="s">
        <v>800</v>
      </c>
      <c r="U13" s="107">
        <v>0</v>
      </c>
      <c r="V13" s="60" t="s">
        <v>654</v>
      </c>
      <c r="W13" s="60"/>
      <c r="X13" s="56" t="s">
        <v>179</v>
      </c>
      <c r="Y13" s="56">
        <v>24</v>
      </c>
      <c r="Z13" s="108" t="s">
        <v>398</v>
      </c>
      <c r="AA13" s="490">
        <v>40</v>
      </c>
      <c r="AB13" s="521">
        <v>0.85</v>
      </c>
      <c r="AC13" s="521" t="s">
        <v>438</v>
      </c>
      <c r="AD13" s="108" t="s">
        <v>441</v>
      </c>
      <c r="AE13" s="254" t="s">
        <v>438</v>
      </c>
      <c r="AF13" s="60" t="s">
        <v>438</v>
      </c>
      <c r="AG13" s="60" t="s">
        <v>441</v>
      </c>
      <c r="AH13" s="60" t="s">
        <v>438</v>
      </c>
      <c r="AI13" s="60">
        <v>100</v>
      </c>
      <c r="AJ13" s="112">
        <v>100</v>
      </c>
      <c r="AK13" s="107">
        <v>100</v>
      </c>
      <c r="AL13" s="60">
        <v>0.5</v>
      </c>
      <c r="AM13" s="60">
        <v>0.7</v>
      </c>
      <c r="AN13" s="108">
        <v>7</v>
      </c>
      <c r="AO13" s="332" t="s">
        <v>180</v>
      </c>
      <c r="AP13" s="429">
        <f>(8760/1000)*(Summary!$F$10*$AN13+Summary!$F$9*$AM13+Summary!$F$8*$AL13)</f>
        <v>21.637199999999996</v>
      </c>
      <c r="AQ13" s="430">
        <f t="shared" si="2"/>
        <v>21.637199999999996</v>
      </c>
      <c r="AR13" s="431"/>
      <c r="AS13" s="66" t="str">
        <f t="shared" si="0"/>
        <v>N</v>
      </c>
      <c r="AT13" s="38">
        <f t="shared" si="1"/>
        <v>0</v>
      </c>
      <c r="AU13" s="432" t="s">
        <v>0</v>
      </c>
      <c r="AV13" s="826"/>
      <c r="AW13" s="778">
        <f>Summary!$D$33</f>
        <v>30</v>
      </c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49" s="5" customFormat="1" ht="12.75">
      <c r="A14" s="541">
        <v>8</v>
      </c>
      <c r="B14" s="405">
        <v>275</v>
      </c>
      <c r="C14" s="333" t="s">
        <v>705</v>
      </c>
      <c r="D14" s="168">
        <v>39657</v>
      </c>
      <c r="E14" s="104" t="s">
        <v>431</v>
      </c>
      <c r="F14" s="104" t="s">
        <v>446</v>
      </c>
      <c r="G14" s="56" t="s">
        <v>176</v>
      </c>
      <c r="H14" s="670">
        <v>1</v>
      </c>
      <c r="I14" s="107" t="s">
        <v>189</v>
      </c>
      <c r="J14" s="60">
        <v>1</v>
      </c>
      <c r="K14" s="472">
        <v>1.6</v>
      </c>
      <c r="L14" s="60" t="s">
        <v>108</v>
      </c>
      <c r="M14" s="60">
        <v>1024</v>
      </c>
      <c r="N14" s="43">
        <v>1</v>
      </c>
      <c r="O14" s="60">
        <v>1</v>
      </c>
      <c r="P14" s="55">
        <v>60</v>
      </c>
      <c r="Q14" s="55" t="s">
        <v>654</v>
      </c>
      <c r="R14" s="255" t="s">
        <v>68</v>
      </c>
      <c r="S14" s="55" t="s">
        <v>438</v>
      </c>
      <c r="T14" s="108" t="s">
        <v>800</v>
      </c>
      <c r="U14" s="107">
        <v>0</v>
      </c>
      <c r="V14" s="60" t="s">
        <v>654</v>
      </c>
      <c r="W14" s="60"/>
      <c r="X14" s="56" t="s">
        <v>449</v>
      </c>
      <c r="Y14" s="56">
        <v>24</v>
      </c>
      <c r="Z14" s="108" t="s">
        <v>398</v>
      </c>
      <c r="AA14" s="490">
        <v>60</v>
      </c>
      <c r="AB14" s="521">
        <v>0.85</v>
      </c>
      <c r="AC14" s="521" t="s">
        <v>438</v>
      </c>
      <c r="AD14" s="108" t="s">
        <v>441</v>
      </c>
      <c r="AE14" s="254" t="s">
        <v>438</v>
      </c>
      <c r="AF14" s="60" t="s">
        <v>438</v>
      </c>
      <c r="AG14" s="60" t="s">
        <v>441</v>
      </c>
      <c r="AH14" s="60" t="s">
        <v>438</v>
      </c>
      <c r="AI14" s="60">
        <v>1000</v>
      </c>
      <c r="AJ14" s="112">
        <v>1000</v>
      </c>
      <c r="AK14" s="107">
        <v>100</v>
      </c>
      <c r="AL14" s="60">
        <v>0.5</v>
      </c>
      <c r="AM14" s="60">
        <v>0.7</v>
      </c>
      <c r="AN14" s="108">
        <v>7</v>
      </c>
      <c r="AO14" s="244" t="s">
        <v>180</v>
      </c>
      <c r="AP14" s="429">
        <f>(8760/1000)*(Summary!$F$10*$AN14+Summary!$F$9*$AM14+Summary!$F$8*$AL14)</f>
        <v>21.637199999999996</v>
      </c>
      <c r="AQ14" s="430">
        <f t="shared" si="2"/>
        <v>21.637199999999996</v>
      </c>
      <c r="AR14" s="431"/>
      <c r="AS14" s="66" t="str">
        <f t="shared" si="0"/>
        <v>N</v>
      </c>
      <c r="AT14" s="38">
        <f t="shared" si="1"/>
        <v>0</v>
      </c>
      <c r="AU14" s="432" t="s">
        <v>0</v>
      </c>
      <c r="AV14" s="826"/>
      <c r="AW14" s="778">
        <f>Summary!$D$33</f>
        <v>30</v>
      </c>
    </row>
    <row r="15" spans="1:49" s="5" customFormat="1" ht="12.75">
      <c r="A15" s="541">
        <v>9</v>
      </c>
      <c r="B15" s="405">
        <v>15</v>
      </c>
      <c r="C15" s="461" t="s">
        <v>718</v>
      </c>
      <c r="D15" s="43" t="s">
        <v>454</v>
      </c>
      <c r="E15" s="46" t="s">
        <v>431</v>
      </c>
      <c r="F15" s="46" t="s">
        <v>446</v>
      </c>
      <c r="G15" s="172"/>
      <c r="H15" s="666">
        <v>1</v>
      </c>
      <c r="I15" s="42" t="s">
        <v>455</v>
      </c>
      <c r="J15" s="43">
        <v>2</v>
      </c>
      <c r="K15" s="464">
        <v>2.8</v>
      </c>
      <c r="L15" s="43" t="s">
        <v>435</v>
      </c>
      <c r="M15" s="43">
        <v>4096</v>
      </c>
      <c r="N15" s="43">
        <v>4</v>
      </c>
      <c r="O15" s="43">
        <v>2</v>
      </c>
      <c r="P15" s="172">
        <v>320</v>
      </c>
      <c r="Q15" s="172" t="s">
        <v>436</v>
      </c>
      <c r="R15" s="172" t="s">
        <v>397</v>
      </c>
      <c r="S15" s="172" t="s">
        <v>397</v>
      </c>
      <c r="T15" s="44" t="s">
        <v>441</v>
      </c>
      <c r="U15" s="42">
        <v>0</v>
      </c>
      <c r="V15" s="43"/>
      <c r="W15" s="43"/>
      <c r="X15" s="172" t="s">
        <v>449</v>
      </c>
      <c r="Y15" s="172"/>
      <c r="Z15" s="44" t="s">
        <v>398</v>
      </c>
      <c r="AA15" s="485">
        <v>90</v>
      </c>
      <c r="AB15" s="486">
        <v>86.6</v>
      </c>
      <c r="AC15" s="486" t="s">
        <v>441</v>
      </c>
      <c r="AD15" s="44" t="s">
        <v>441</v>
      </c>
      <c r="AE15" s="218" t="s">
        <v>441</v>
      </c>
      <c r="AF15" s="43" t="s">
        <v>441</v>
      </c>
      <c r="AG15" s="43" t="s">
        <v>441</v>
      </c>
      <c r="AH15" s="43" t="s">
        <v>441</v>
      </c>
      <c r="AI15" s="43">
        <v>1000</v>
      </c>
      <c r="AJ15" s="175">
        <v>1000</v>
      </c>
      <c r="AK15" s="42">
        <v>115</v>
      </c>
      <c r="AL15" s="43">
        <v>0.89</v>
      </c>
      <c r="AM15" s="43">
        <v>1.04</v>
      </c>
      <c r="AN15" s="44">
        <v>10.4</v>
      </c>
      <c r="AO15" s="45"/>
      <c r="AP15" s="429">
        <f>(8760/1000)*(Summary!$F$10*$AN15+Summary!$F$9*$AM15+Summary!$F$8*$AL15)</f>
        <v>32.92008</v>
      </c>
      <c r="AQ15" s="430">
        <f t="shared" si="2"/>
        <v>22.92008</v>
      </c>
      <c r="AR15" s="431"/>
      <c r="AS15" s="66" t="str">
        <f t="shared" si="0"/>
        <v>Y</v>
      </c>
      <c r="AT15" s="38">
        <f t="shared" si="1"/>
        <v>10</v>
      </c>
      <c r="AU15" s="432" t="s">
        <v>0</v>
      </c>
      <c r="AV15" s="834"/>
      <c r="AW15" s="778">
        <f>Summary!$D$33</f>
        <v>30</v>
      </c>
    </row>
    <row r="16" spans="1:49" s="5" customFormat="1" ht="12.75">
      <c r="A16" s="541">
        <v>10</v>
      </c>
      <c r="B16" s="405">
        <v>73</v>
      </c>
      <c r="C16" s="461" t="s">
        <v>718</v>
      </c>
      <c r="D16" s="43" t="s">
        <v>466</v>
      </c>
      <c r="E16" s="46" t="s">
        <v>431</v>
      </c>
      <c r="F16" s="46" t="s">
        <v>446</v>
      </c>
      <c r="G16" s="172"/>
      <c r="H16" s="666">
        <v>1</v>
      </c>
      <c r="I16" s="42" t="s">
        <v>434</v>
      </c>
      <c r="J16" s="43">
        <v>2</v>
      </c>
      <c r="K16" s="464">
        <v>2.8</v>
      </c>
      <c r="L16" s="43" t="s">
        <v>435</v>
      </c>
      <c r="M16" s="43">
        <v>8192</v>
      </c>
      <c r="N16" s="43">
        <v>8</v>
      </c>
      <c r="O16" s="43">
        <v>1</v>
      </c>
      <c r="P16" s="172">
        <v>200</v>
      </c>
      <c r="Q16" s="172" t="s">
        <v>436</v>
      </c>
      <c r="R16" s="172" t="s">
        <v>397</v>
      </c>
      <c r="S16" s="172" t="s">
        <v>397</v>
      </c>
      <c r="T16" s="44" t="s">
        <v>441</v>
      </c>
      <c r="U16" s="42">
        <v>0</v>
      </c>
      <c r="V16" s="43"/>
      <c r="W16" s="43"/>
      <c r="X16" s="172" t="s">
        <v>474</v>
      </c>
      <c r="Y16" s="172"/>
      <c r="Z16" s="44" t="s">
        <v>398</v>
      </c>
      <c r="AA16" s="485">
        <v>75</v>
      </c>
      <c r="AB16" s="486">
        <v>85.4</v>
      </c>
      <c r="AC16" s="486" t="s">
        <v>441</v>
      </c>
      <c r="AD16" s="44" t="s">
        <v>441</v>
      </c>
      <c r="AE16" s="218" t="s">
        <v>441</v>
      </c>
      <c r="AF16" s="43" t="s">
        <v>441</v>
      </c>
      <c r="AG16" s="43" t="s">
        <v>441</v>
      </c>
      <c r="AH16" s="43" t="s">
        <v>441</v>
      </c>
      <c r="AI16" s="43">
        <v>1000</v>
      </c>
      <c r="AJ16" s="175">
        <v>1000</v>
      </c>
      <c r="AK16" s="42">
        <v>115</v>
      </c>
      <c r="AL16" s="43">
        <v>1.2</v>
      </c>
      <c r="AM16" s="43">
        <v>1.86</v>
      </c>
      <c r="AN16" s="44">
        <v>9.6</v>
      </c>
      <c r="AO16" s="45"/>
      <c r="AP16" s="429">
        <f>(8760/1000)*(Summary!$F$10*$AN16+Summary!$F$9*$AM16+Summary!$F$8*$AL16)</f>
        <v>33.16535999999999</v>
      </c>
      <c r="AQ16" s="430">
        <f t="shared" si="2"/>
        <v>23.165359999999993</v>
      </c>
      <c r="AR16" s="431"/>
      <c r="AS16" s="66" t="str">
        <f t="shared" si="0"/>
        <v>Y</v>
      </c>
      <c r="AT16" s="38">
        <f t="shared" si="1"/>
        <v>10</v>
      </c>
      <c r="AU16" s="432" t="s">
        <v>0</v>
      </c>
      <c r="AV16" s="826"/>
      <c r="AW16" s="778">
        <f>Summary!$D$33</f>
        <v>30</v>
      </c>
    </row>
    <row r="17" spans="1:49" s="3" customFormat="1" ht="12.75">
      <c r="A17" s="541">
        <v>11</v>
      </c>
      <c r="B17" s="405">
        <v>271</v>
      </c>
      <c r="C17" s="333" t="s">
        <v>705</v>
      </c>
      <c r="D17" s="168">
        <v>39362</v>
      </c>
      <c r="E17" s="104" t="s">
        <v>431</v>
      </c>
      <c r="F17" s="104" t="s">
        <v>446</v>
      </c>
      <c r="G17" s="56" t="s">
        <v>176</v>
      </c>
      <c r="H17" s="670">
        <v>1</v>
      </c>
      <c r="I17" s="107" t="s">
        <v>177</v>
      </c>
      <c r="J17" s="60">
        <v>1</v>
      </c>
      <c r="K17" s="472">
        <v>0.8</v>
      </c>
      <c r="L17" s="60" t="s">
        <v>178</v>
      </c>
      <c r="M17" s="60">
        <v>1024</v>
      </c>
      <c r="N17" s="43">
        <v>1</v>
      </c>
      <c r="O17" s="60">
        <v>1</v>
      </c>
      <c r="P17" s="55">
        <v>40</v>
      </c>
      <c r="Q17" s="55" t="s">
        <v>654</v>
      </c>
      <c r="R17" s="255" t="s">
        <v>68</v>
      </c>
      <c r="S17" s="55" t="s">
        <v>438</v>
      </c>
      <c r="T17" s="108" t="s">
        <v>800</v>
      </c>
      <c r="U17" s="107">
        <v>0</v>
      </c>
      <c r="V17" s="60" t="s">
        <v>654</v>
      </c>
      <c r="W17" s="60"/>
      <c r="X17" s="56" t="s">
        <v>179</v>
      </c>
      <c r="Y17" s="56">
        <v>24</v>
      </c>
      <c r="Z17" s="108" t="s">
        <v>398</v>
      </c>
      <c r="AA17" s="490">
        <v>60</v>
      </c>
      <c r="AB17" s="521">
        <v>0.85</v>
      </c>
      <c r="AC17" s="521" t="s">
        <v>438</v>
      </c>
      <c r="AD17" s="108" t="s">
        <v>441</v>
      </c>
      <c r="AE17" s="254" t="s">
        <v>441</v>
      </c>
      <c r="AF17" s="60" t="s">
        <v>438</v>
      </c>
      <c r="AG17" s="60" t="s">
        <v>441</v>
      </c>
      <c r="AH17" s="60" t="s">
        <v>438</v>
      </c>
      <c r="AI17" s="60">
        <v>1000</v>
      </c>
      <c r="AJ17" s="112">
        <v>1000</v>
      </c>
      <c r="AK17" s="107">
        <v>115</v>
      </c>
      <c r="AL17" s="60">
        <v>0.5</v>
      </c>
      <c r="AM17" s="60">
        <v>1.1</v>
      </c>
      <c r="AN17" s="108">
        <v>7.7</v>
      </c>
      <c r="AO17" s="244" t="s">
        <v>180</v>
      </c>
      <c r="AP17" s="429">
        <f>(8760/1000)*(Summary!$F$10*$AN17+Summary!$F$9*$AM17+Summary!$F$8*$AL17)</f>
        <v>23.827199999999998</v>
      </c>
      <c r="AQ17" s="430">
        <f t="shared" si="2"/>
        <v>23.827199999999998</v>
      </c>
      <c r="AR17" s="431"/>
      <c r="AS17" s="66" t="str">
        <f t="shared" si="0"/>
        <v>N</v>
      </c>
      <c r="AT17" s="38">
        <f t="shared" si="1"/>
        <v>0</v>
      </c>
      <c r="AU17" s="432" t="s">
        <v>0</v>
      </c>
      <c r="AV17" s="830"/>
      <c r="AW17" s="778">
        <f>Summary!$D$33</f>
        <v>30</v>
      </c>
    </row>
    <row r="18" spans="1:49" ht="12.75">
      <c r="A18" s="541">
        <v>12</v>
      </c>
      <c r="B18" s="405">
        <v>23</v>
      </c>
      <c r="C18" s="461" t="s">
        <v>718</v>
      </c>
      <c r="D18" s="43" t="s">
        <v>461</v>
      </c>
      <c r="E18" s="46" t="s">
        <v>431</v>
      </c>
      <c r="F18" s="46" t="s">
        <v>446</v>
      </c>
      <c r="G18" s="172"/>
      <c r="H18" s="666">
        <v>1</v>
      </c>
      <c r="I18" s="42" t="s">
        <v>455</v>
      </c>
      <c r="J18" s="43">
        <v>2</v>
      </c>
      <c r="K18" s="464">
        <v>2.53</v>
      </c>
      <c r="L18" s="43" t="s">
        <v>435</v>
      </c>
      <c r="M18" s="43">
        <v>4096</v>
      </c>
      <c r="N18" s="43">
        <v>4</v>
      </c>
      <c r="O18" s="43">
        <v>1</v>
      </c>
      <c r="P18" s="172">
        <v>200</v>
      </c>
      <c r="Q18" s="172" t="s">
        <v>436</v>
      </c>
      <c r="R18" s="172" t="s">
        <v>397</v>
      </c>
      <c r="S18" s="172" t="s">
        <v>397</v>
      </c>
      <c r="T18" s="44" t="s">
        <v>441</v>
      </c>
      <c r="U18" s="42">
        <v>0</v>
      </c>
      <c r="V18" s="43"/>
      <c r="W18" s="43"/>
      <c r="X18" s="172" t="s">
        <v>449</v>
      </c>
      <c r="Y18" s="172"/>
      <c r="Z18" s="44" t="s">
        <v>398</v>
      </c>
      <c r="AA18" s="485">
        <v>75</v>
      </c>
      <c r="AB18" s="486">
        <v>87</v>
      </c>
      <c r="AC18" s="486" t="s">
        <v>441</v>
      </c>
      <c r="AD18" s="44" t="s">
        <v>441</v>
      </c>
      <c r="AE18" s="218" t="s">
        <v>441</v>
      </c>
      <c r="AF18" s="43" t="s">
        <v>441</v>
      </c>
      <c r="AG18" s="43" t="s">
        <v>441</v>
      </c>
      <c r="AH18" s="43" t="s">
        <v>441</v>
      </c>
      <c r="AI18" s="43">
        <v>1000</v>
      </c>
      <c r="AJ18" s="175">
        <v>100</v>
      </c>
      <c r="AK18" s="42">
        <v>115</v>
      </c>
      <c r="AL18" s="43">
        <v>0.89</v>
      </c>
      <c r="AM18" s="43">
        <v>1.11</v>
      </c>
      <c r="AN18" s="44">
        <v>10.9</v>
      </c>
      <c r="AO18" s="45"/>
      <c r="AP18" s="429">
        <f>(8760/1000)*(Summary!$F$10*$AN18+Summary!$F$9*$AM18+Summary!$F$8*$AL18)</f>
        <v>34.2954</v>
      </c>
      <c r="AQ18" s="430">
        <f t="shared" si="2"/>
        <v>24.2954</v>
      </c>
      <c r="AR18" s="431"/>
      <c r="AS18" s="66" t="str">
        <f t="shared" si="0"/>
        <v>Y</v>
      </c>
      <c r="AT18" s="38">
        <f t="shared" si="1"/>
        <v>10</v>
      </c>
      <c r="AU18" s="432" t="s">
        <v>0</v>
      </c>
      <c r="AV18" s="826"/>
      <c r="AW18" s="778">
        <f>Summary!$D$33</f>
        <v>30</v>
      </c>
    </row>
    <row r="19" spans="1:49" s="5" customFormat="1" ht="12.75">
      <c r="A19" s="541">
        <v>13</v>
      </c>
      <c r="B19" s="405">
        <v>266</v>
      </c>
      <c r="C19" s="333" t="s">
        <v>705</v>
      </c>
      <c r="D19" s="168">
        <v>39624</v>
      </c>
      <c r="E19" s="104" t="s">
        <v>431</v>
      </c>
      <c r="F19" s="104" t="s">
        <v>446</v>
      </c>
      <c r="G19" s="56" t="s">
        <v>176</v>
      </c>
      <c r="H19" s="670">
        <v>1</v>
      </c>
      <c r="I19" s="107" t="s">
        <v>189</v>
      </c>
      <c r="J19" s="60">
        <v>1</v>
      </c>
      <c r="K19" s="472">
        <v>1.6</v>
      </c>
      <c r="L19" s="60" t="s">
        <v>108</v>
      </c>
      <c r="M19" s="60">
        <v>1024</v>
      </c>
      <c r="N19" s="43">
        <v>1</v>
      </c>
      <c r="O19" s="60">
        <v>1</v>
      </c>
      <c r="P19" s="55">
        <v>60</v>
      </c>
      <c r="Q19" s="55" t="s">
        <v>654</v>
      </c>
      <c r="R19" s="255" t="s">
        <v>68</v>
      </c>
      <c r="S19" s="55" t="s">
        <v>438</v>
      </c>
      <c r="T19" s="108" t="s">
        <v>800</v>
      </c>
      <c r="U19" s="107">
        <v>0</v>
      </c>
      <c r="V19" s="60" t="s">
        <v>654</v>
      </c>
      <c r="W19" s="60"/>
      <c r="X19" s="56" t="s">
        <v>449</v>
      </c>
      <c r="Y19" s="56">
        <v>24</v>
      </c>
      <c r="Z19" s="108" t="s">
        <v>398</v>
      </c>
      <c r="AA19" s="490">
        <v>60</v>
      </c>
      <c r="AB19" s="521">
        <v>0.85</v>
      </c>
      <c r="AC19" s="521" t="s">
        <v>438</v>
      </c>
      <c r="AD19" s="108" t="s">
        <v>441</v>
      </c>
      <c r="AE19" s="254" t="s">
        <v>441</v>
      </c>
      <c r="AF19" s="60" t="s">
        <v>438</v>
      </c>
      <c r="AG19" s="60" t="s">
        <v>441</v>
      </c>
      <c r="AH19" s="60" t="s">
        <v>438</v>
      </c>
      <c r="AI19" s="60">
        <v>1000</v>
      </c>
      <c r="AJ19" s="112">
        <v>1000</v>
      </c>
      <c r="AK19" s="107">
        <v>230</v>
      </c>
      <c r="AL19" s="60">
        <v>0.5</v>
      </c>
      <c r="AM19" s="60">
        <v>1.1</v>
      </c>
      <c r="AN19" s="108">
        <v>8</v>
      </c>
      <c r="AO19" s="244" t="s">
        <v>180</v>
      </c>
      <c r="AP19" s="429">
        <f>(8760/1000)*(Summary!$F$10*$AN19+Summary!$F$9*$AM19+Summary!$F$8*$AL19)</f>
        <v>24.615599999999997</v>
      </c>
      <c r="AQ19" s="430">
        <f t="shared" si="2"/>
        <v>24.615599999999997</v>
      </c>
      <c r="AR19" s="431"/>
      <c r="AS19" s="66" t="str">
        <f t="shared" si="0"/>
        <v>N</v>
      </c>
      <c r="AT19" s="38">
        <f t="shared" si="1"/>
        <v>0</v>
      </c>
      <c r="AU19" s="432" t="s">
        <v>0</v>
      </c>
      <c r="AV19" s="826"/>
      <c r="AW19" s="778">
        <f>Summary!$D$33</f>
        <v>30</v>
      </c>
    </row>
    <row r="20" spans="1:49" s="5" customFormat="1" ht="12.75">
      <c r="A20" s="541">
        <v>14</v>
      </c>
      <c r="B20" s="405">
        <v>245</v>
      </c>
      <c r="C20" s="333" t="s">
        <v>705</v>
      </c>
      <c r="D20" s="168">
        <v>39414</v>
      </c>
      <c r="E20" s="104" t="s">
        <v>431</v>
      </c>
      <c r="F20" s="104" t="s">
        <v>446</v>
      </c>
      <c r="G20" s="56"/>
      <c r="H20" s="670">
        <v>1</v>
      </c>
      <c r="I20" s="107" t="s">
        <v>821</v>
      </c>
      <c r="J20" s="60">
        <v>2</v>
      </c>
      <c r="K20" s="472">
        <v>2.4</v>
      </c>
      <c r="L20" s="60" t="s">
        <v>93</v>
      </c>
      <c r="M20" s="60">
        <v>4096</v>
      </c>
      <c r="N20" s="43">
        <v>4</v>
      </c>
      <c r="O20" s="60">
        <v>1</v>
      </c>
      <c r="P20" s="55" t="s">
        <v>729</v>
      </c>
      <c r="Q20" s="55" t="s">
        <v>94</v>
      </c>
      <c r="R20" s="55" t="s">
        <v>99</v>
      </c>
      <c r="S20" s="55" t="s">
        <v>438</v>
      </c>
      <c r="T20" s="108"/>
      <c r="U20" s="107">
        <v>0</v>
      </c>
      <c r="V20" s="106" t="s">
        <v>68</v>
      </c>
      <c r="W20" s="60"/>
      <c r="X20" s="56"/>
      <c r="Y20" s="56"/>
      <c r="Z20" s="199" t="s">
        <v>398</v>
      </c>
      <c r="AA20" s="490">
        <v>80</v>
      </c>
      <c r="AB20" s="521">
        <v>0.85</v>
      </c>
      <c r="AC20" s="521" t="s">
        <v>438</v>
      </c>
      <c r="AD20" s="108" t="s">
        <v>441</v>
      </c>
      <c r="AE20" s="254" t="s">
        <v>441</v>
      </c>
      <c r="AF20" s="60" t="s">
        <v>438</v>
      </c>
      <c r="AG20" s="60" t="s">
        <v>441</v>
      </c>
      <c r="AH20" s="60" t="s">
        <v>441</v>
      </c>
      <c r="AI20" s="60">
        <v>1000</v>
      </c>
      <c r="AJ20" s="112">
        <v>1000</v>
      </c>
      <c r="AK20" s="107">
        <v>230</v>
      </c>
      <c r="AL20" s="60">
        <v>0.71</v>
      </c>
      <c r="AM20" s="60">
        <v>2.34</v>
      </c>
      <c r="AN20" s="108">
        <v>10.98</v>
      </c>
      <c r="AO20" s="105"/>
      <c r="AP20" s="429">
        <f>(8760/1000)*(Summary!$F$10*$AN20+Summary!$F$9*$AM20+Summary!$F$8*$AL20)</f>
        <v>34.63704</v>
      </c>
      <c r="AQ20" s="430">
        <f t="shared" si="2"/>
        <v>24.63704</v>
      </c>
      <c r="AR20" s="431"/>
      <c r="AS20" s="66" t="str">
        <f t="shared" si="0"/>
        <v>Y</v>
      </c>
      <c r="AT20" s="38">
        <f t="shared" si="1"/>
        <v>10</v>
      </c>
      <c r="AU20" s="432" t="s">
        <v>0</v>
      </c>
      <c r="AV20" s="826"/>
      <c r="AW20" s="778">
        <f>Summary!$D$33</f>
        <v>30</v>
      </c>
    </row>
    <row r="21" spans="1:49" s="5" customFormat="1" ht="12.75">
      <c r="A21" s="541">
        <v>15</v>
      </c>
      <c r="B21" s="405">
        <v>247</v>
      </c>
      <c r="C21" s="333" t="s">
        <v>705</v>
      </c>
      <c r="D21" s="168">
        <v>39414</v>
      </c>
      <c r="E21" s="104" t="s">
        <v>431</v>
      </c>
      <c r="F21" s="104" t="s">
        <v>446</v>
      </c>
      <c r="G21" s="56"/>
      <c r="H21" s="670">
        <v>1</v>
      </c>
      <c r="I21" s="107" t="s">
        <v>821</v>
      </c>
      <c r="J21" s="60">
        <v>2</v>
      </c>
      <c r="K21" s="472">
        <v>2.4</v>
      </c>
      <c r="L21" s="60" t="s">
        <v>93</v>
      </c>
      <c r="M21" s="60">
        <v>4096</v>
      </c>
      <c r="N21" s="43">
        <v>4</v>
      </c>
      <c r="O21" s="60">
        <v>1</v>
      </c>
      <c r="P21" s="55" t="s">
        <v>741</v>
      </c>
      <c r="Q21" s="55" t="s">
        <v>94</v>
      </c>
      <c r="R21" s="55" t="s">
        <v>100</v>
      </c>
      <c r="S21" s="55" t="s">
        <v>438</v>
      </c>
      <c r="T21" s="108" t="s">
        <v>800</v>
      </c>
      <c r="U21" s="107">
        <v>0</v>
      </c>
      <c r="V21" s="106" t="s">
        <v>68</v>
      </c>
      <c r="W21" s="60"/>
      <c r="X21" s="56"/>
      <c r="Y21" s="56"/>
      <c r="Z21" s="199" t="s">
        <v>398</v>
      </c>
      <c r="AA21" s="490">
        <v>80</v>
      </c>
      <c r="AB21" s="521">
        <v>0.85</v>
      </c>
      <c r="AC21" s="521" t="s">
        <v>438</v>
      </c>
      <c r="AD21" s="108" t="s">
        <v>441</v>
      </c>
      <c r="AE21" s="254" t="s">
        <v>441</v>
      </c>
      <c r="AF21" s="60" t="s">
        <v>438</v>
      </c>
      <c r="AG21" s="60" t="s">
        <v>441</v>
      </c>
      <c r="AH21" s="60" t="s">
        <v>441</v>
      </c>
      <c r="AI21" s="60">
        <v>1000</v>
      </c>
      <c r="AJ21" s="112">
        <v>1000</v>
      </c>
      <c r="AK21" s="107">
        <v>230</v>
      </c>
      <c r="AL21" s="60">
        <v>0.71</v>
      </c>
      <c r="AM21" s="60">
        <v>2.34</v>
      </c>
      <c r="AN21" s="108">
        <v>10.98</v>
      </c>
      <c r="AO21" s="105"/>
      <c r="AP21" s="429">
        <f>(8760/1000)*(Summary!$F$10*$AN21+Summary!$F$9*$AM21+Summary!$F$8*$AL21)</f>
        <v>34.63704</v>
      </c>
      <c r="AQ21" s="430">
        <f t="shared" si="2"/>
        <v>24.63704</v>
      </c>
      <c r="AR21" s="431"/>
      <c r="AS21" s="66" t="str">
        <f t="shared" si="0"/>
        <v>Y</v>
      </c>
      <c r="AT21" s="38">
        <f t="shared" si="1"/>
        <v>10</v>
      </c>
      <c r="AU21" s="432" t="s">
        <v>0</v>
      </c>
      <c r="AV21" s="826"/>
      <c r="AW21" s="778">
        <f>Summary!$D$33</f>
        <v>30</v>
      </c>
    </row>
    <row r="22" spans="1:49" s="5" customFormat="1" ht="12.75">
      <c r="A22" s="541">
        <v>16</v>
      </c>
      <c r="B22" s="405">
        <v>409</v>
      </c>
      <c r="C22" s="744" t="s">
        <v>708</v>
      </c>
      <c r="D22" s="140">
        <v>39678</v>
      </c>
      <c r="E22" s="139" t="s">
        <v>431</v>
      </c>
      <c r="F22" s="128"/>
      <c r="G22" s="132" t="s">
        <v>301</v>
      </c>
      <c r="H22" s="672">
        <v>1</v>
      </c>
      <c r="I22" s="130" t="s">
        <v>321</v>
      </c>
      <c r="J22" s="128">
        <v>2</v>
      </c>
      <c r="K22" s="136">
        <v>2.16</v>
      </c>
      <c r="L22" s="128">
        <v>2</v>
      </c>
      <c r="M22" s="128">
        <v>4096</v>
      </c>
      <c r="N22" s="43">
        <v>4</v>
      </c>
      <c r="O22" s="128">
        <v>1</v>
      </c>
      <c r="P22" s="134"/>
      <c r="Q22" s="134"/>
      <c r="R22" s="134"/>
      <c r="S22" s="134"/>
      <c r="T22" s="143" t="s">
        <v>441</v>
      </c>
      <c r="U22" s="40">
        <v>0</v>
      </c>
      <c r="V22" s="128" t="s">
        <v>322</v>
      </c>
      <c r="W22" s="128"/>
      <c r="X22" s="134" t="s">
        <v>491</v>
      </c>
      <c r="Y22" s="134">
        <v>32</v>
      </c>
      <c r="Z22" s="143" t="s">
        <v>398</v>
      </c>
      <c r="AA22" s="529">
        <v>65</v>
      </c>
      <c r="AB22" s="531">
        <v>0.8794</v>
      </c>
      <c r="AC22" s="530" t="s">
        <v>438</v>
      </c>
      <c r="AD22" s="143" t="s">
        <v>441</v>
      </c>
      <c r="AE22" s="276" t="s">
        <v>438</v>
      </c>
      <c r="AF22" s="128" t="s">
        <v>438</v>
      </c>
      <c r="AG22" s="128" t="s">
        <v>441</v>
      </c>
      <c r="AH22" s="128" t="s">
        <v>441</v>
      </c>
      <c r="AI22" s="128">
        <v>1000</v>
      </c>
      <c r="AJ22" s="138">
        <v>100</v>
      </c>
      <c r="AK22" s="130">
        <v>115</v>
      </c>
      <c r="AL22" s="128"/>
      <c r="AM22" s="128"/>
      <c r="AN22" s="143">
        <v>13.42</v>
      </c>
      <c r="AO22" s="180"/>
      <c r="AP22" s="429">
        <f>(8760/1000)*(Summary!$F$10*$AN22+Summary!$F$9*$AM22+Summary!$F$8*$AL22)</f>
        <v>35.267759999999996</v>
      </c>
      <c r="AQ22" s="430">
        <f t="shared" si="2"/>
        <v>25.267759999999996</v>
      </c>
      <c r="AR22" s="431"/>
      <c r="AS22" s="66" t="str">
        <f t="shared" si="0"/>
        <v>Y</v>
      </c>
      <c r="AT22" s="38">
        <f t="shared" si="1"/>
        <v>10</v>
      </c>
      <c r="AU22" s="432" t="s">
        <v>0</v>
      </c>
      <c r="AV22" s="826"/>
      <c r="AW22" s="778">
        <f>Summary!$D$33</f>
        <v>30</v>
      </c>
    </row>
    <row r="23" spans="1:49" ht="14.25">
      <c r="A23" s="541">
        <v>17</v>
      </c>
      <c r="B23" s="405">
        <v>316</v>
      </c>
      <c r="C23" s="78" t="s">
        <v>700</v>
      </c>
      <c r="D23" s="71">
        <v>39490</v>
      </c>
      <c r="E23" s="37" t="s">
        <v>431</v>
      </c>
      <c r="F23" s="37" t="s">
        <v>446</v>
      </c>
      <c r="G23" s="38"/>
      <c r="H23" s="667">
        <v>1</v>
      </c>
      <c r="I23" s="50" t="s">
        <v>821</v>
      </c>
      <c r="J23" s="39">
        <v>2</v>
      </c>
      <c r="K23" s="473">
        <v>2.4</v>
      </c>
      <c r="L23" s="39" t="s">
        <v>822</v>
      </c>
      <c r="M23" s="166">
        <v>4096</v>
      </c>
      <c r="N23" s="43">
        <v>4</v>
      </c>
      <c r="O23" s="62">
        <v>1</v>
      </c>
      <c r="P23" s="38"/>
      <c r="Q23" s="38"/>
      <c r="R23" s="38"/>
      <c r="S23" s="38"/>
      <c r="T23" s="52" t="s">
        <v>441</v>
      </c>
      <c r="U23" s="36">
        <v>0</v>
      </c>
      <c r="V23" s="39" t="s">
        <v>490</v>
      </c>
      <c r="W23" s="62">
        <v>144</v>
      </c>
      <c r="X23" s="38"/>
      <c r="Y23" s="38"/>
      <c r="Z23" s="52" t="s">
        <v>398</v>
      </c>
      <c r="AA23" s="493"/>
      <c r="AB23" s="494"/>
      <c r="AC23" s="494"/>
      <c r="AD23" s="57" t="s">
        <v>441</v>
      </c>
      <c r="AE23" s="58" t="s">
        <v>441</v>
      </c>
      <c r="AF23" s="39" t="s">
        <v>438</v>
      </c>
      <c r="AG23" s="39" t="s">
        <v>441</v>
      </c>
      <c r="AH23" s="39" t="s">
        <v>441</v>
      </c>
      <c r="AI23" s="39" t="s">
        <v>441</v>
      </c>
      <c r="AJ23" s="61" t="s">
        <v>441</v>
      </c>
      <c r="AK23" s="36">
        <v>230</v>
      </c>
      <c r="AL23" s="62">
        <v>0.588</v>
      </c>
      <c r="AM23" s="62">
        <v>1.656</v>
      </c>
      <c r="AN23" s="69">
        <v>12</v>
      </c>
      <c r="AO23" s="70"/>
      <c r="AP23" s="429">
        <f>(8760/1000)*(Summary!$F$10*$AN23+Summary!$F$9*$AM23+Summary!$F$8*$AL23)</f>
        <v>36.077183999999995</v>
      </c>
      <c r="AQ23" s="430">
        <f t="shared" si="2"/>
        <v>26.077183999999995</v>
      </c>
      <c r="AR23" s="431"/>
      <c r="AS23" s="66" t="str">
        <f t="shared" si="0"/>
        <v>Y</v>
      </c>
      <c r="AT23" s="38">
        <f t="shared" si="1"/>
        <v>10</v>
      </c>
      <c r="AU23" s="432" t="s">
        <v>0</v>
      </c>
      <c r="AV23" s="826"/>
      <c r="AW23" s="778">
        <f>Summary!$D$33</f>
        <v>30</v>
      </c>
    </row>
    <row r="24" spans="1:243" s="153" customFormat="1" ht="12.75">
      <c r="A24" s="541">
        <v>18</v>
      </c>
      <c r="B24" s="405">
        <v>39</v>
      </c>
      <c r="C24" s="461" t="s">
        <v>718</v>
      </c>
      <c r="D24" s="43" t="s">
        <v>467</v>
      </c>
      <c r="E24" s="46" t="s">
        <v>431</v>
      </c>
      <c r="F24" s="46" t="s">
        <v>446</v>
      </c>
      <c r="G24" s="172"/>
      <c r="H24" s="666">
        <v>1</v>
      </c>
      <c r="I24" s="42" t="s">
        <v>460</v>
      </c>
      <c r="J24" s="43">
        <v>2</v>
      </c>
      <c r="K24" s="464">
        <v>2.5</v>
      </c>
      <c r="L24" s="43" t="s">
        <v>435</v>
      </c>
      <c r="M24" s="43">
        <v>4096</v>
      </c>
      <c r="N24" s="43">
        <v>4</v>
      </c>
      <c r="O24" s="43">
        <v>2</v>
      </c>
      <c r="P24" s="172">
        <v>250</v>
      </c>
      <c r="Q24" s="172" t="s">
        <v>436</v>
      </c>
      <c r="R24" s="172" t="s">
        <v>397</v>
      </c>
      <c r="S24" s="172" t="s">
        <v>397</v>
      </c>
      <c r="T24" s="44" t="s">
        <v>441</v>
      </c>
      <c r="U24" s="42">
        <v>0</v>
      </c>
      <c r="V24" s="43"/>
      <c r="W24" s="43"/>
      <c r="X24" s="172" t="s">
        <v>451</v>
      </c>
      <c r="Y24" s="172"/>
      <c r="Z24" s="44" t="s">
        <v>398</v>
      </c>
      <c r="AA24" s="485">
        <v>75</v>
      </c>
      <c r="AB24" s="486">
        <v>87</v>
      </c>
      <c r="AC24" s="486" t="s">
        <v>441</v>
      </c>
      <c r="AD24" s="44" t="s">
        <v>441</v>
      </c>
      <c r="AE24" s="218" t="s">
        <v>441</v>
      </c>
      <c r="AF24" s="43" t="s">
        <v>441</v>
      </c>
      <c r="AG24" s="43" t="s">
        <v>441</v>
      </c>
      <c r="AH24" s="43" t="s">
        <v>441</v>
      </c>
      <c r="AI24" s="43">
        <v>1000</v>
      </c>
      <c r="AJ24" s="175">
        <v>1000</v>
      </c>
      <c r="AK24" s="42">
        <v>115</v>
      </c>
      <c r="AL24" s="43">
        <v>1.27</v>
      </c>
      <c r="AM24" s="43">
        <v>1.79</v>
      </c>
      <c r="AN24" s="44">
        <v>10.6</v>
      </c>
      <c r="AO24" s="45"/>
      <c r="AP24" s="429">
        <f>(8760/1000)*(Summary!$F$10*$AN24+Summary!$F$9*$AM24+Summary!$F$8*$AL24)</f>
        <v>36.099959999999996</v>
      </c>
      <c r="AQ24" s="430">
        <f t="shared" si="2"/>
        <v>26.099959999999996</v>
      </c>
      <c r="AR24" s="431"/>
      <c r="AS24" s="66" t="str">
        <f t="shared" si="0"/>
        <v>Y</v>
      </c>
      <c r="AT24" s="38">
        <f t="shared" si="1"/>
        <v>10</v>
      </c>
      <c r="AU24" s="432" t="s">
        <v>0</v>
      </c>
      <c r="AV24" s="826"/>
      <c r="AW24" s="778">
        <f>Summary!$D$33</f>
        <v>30</v>
      </c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</row>
    <row r="25" spans="1:243" s="5" customFormat="1" ht="12.75">
      <c r="A25" s="541">
        <v>19</v>
      </c>
      <c r="B25" s="405">
        <v>25</v>
      </c>
      <c r="C25" s="461" t="s">
        <v>718</v>
      </c>
      <c r="D25" s="43" t="s">
        <v>462</v>
      </c>
      <c r="E25" s="46" t="s">
        <v>431</v>
      </c>
      <c r="F25" s="46" t="s">
        <v>446</v>
      </c>
      <c r="G25" s="172"/>
      <c r="H25" s="666">
        <v>1</v>
      </c>
      <c r="I25" s="42" t="s">
        <v>457</v>
      </c>
      <c r="J25" s="43">
        <v>2</v>
      </c>
      <c r="K25" s="464">
        <v>2.4</v>
      </c>
      <c r="L25" s="43" t="s">
        <v>435</v>
      </c>
      <c r="M25" s="43">
        <v>4096</v>
      </c>
      <c r="N25" s="43">
        <v>4</v>
      </c>
      <c r="O25" s="43">
        <v>1</v>
      </c>
      <c r="P25" s="172">
        <v>250</v>
      </c>
      <c r="Q25" s="172" t="s">
        <v>436</v>
      </c>
      <c r="R25" s="172" t="s">
        <v>397</v>
      </c>
      <c r="S25" s="172" t="s">
        <v>397</v>
      </c>
      <c r="T25" s="44" t="s">
        <v>441</v>
      </c>
      <c r="U25" s="42">
        <v>0</v>
      </c>
      <c r="V25" s="43"/>
      <c r="W25" s="43"/>
      <c r="X25" s="172" t="s">
        <v>449</v>
      </c>
      <c r="Y25" s="172"/>
      <c r="Z25" s="44" t="s">
        <v>398</v>
      </c>
      <c r="AA25" s="485">
        <v>75</v>
      </c>
      <c r="AB25" s="486">
        <v>87</v>
      </c>
      <c r="AC25" s="486" t="s">
        <v>441</v>
      </c>
      <c r="AD25" s="44" t="s">
        <v>441</v>
      </c>
      <c r="AE25" s="218" t="s">
        <v>441</v>
      </c>
      <c r="AF25" s="43" t="s">
        <v>441</v>
      </c>
      <c r="AG25" s="43" t="s">
        <v>441</v>
      </c>
      <c r="AH25" s="43" t="s">
        <v>441</v>
      </c>
      <c r="AI25" s="43">
        <v>1000</v>
      </c>
      <c r="AJ25" s="175">
        <v>100</v>
      </c>
      <c r="AK25" s="42">
        <v>115</v>
      </c>
      <c r="AL25" s="43">
        <v>0.85</v>
      </c>
      <c r="AM25" s="43">
        <v>1.45</v>
      </c>
      <c r="AN25" s="44">
        <v>11.8</v>
      </c>
      <c r="AO25" s="45"/>
      <c r="AP25" s="429">
        <f>(8760/1000)*(Summary!$F$10*$AN25+Summary!$F$9*$AM25+Summary!$F$8*$AL25)</f>
        <v>36.748200000000004</v>
      </c>
      <c r="AQ25" s="430">
        <f t="shared" si="2"/>
        <v>26.748200000000004</v>
      </c>
      <c r="AR25" s="431"/>
      <c r="AS25" s="66" t="str">
        <f t="shared" si="0"/>
        <v>Y</v>
      </c>
      <c r="AT25" s="38">
        <f t="shared" si="1"/>
        <v>10</v>
      </c>
      <c r="AU25" s="432" t="s">
        <v>0</v>
      </c>
      <c r="AV25" s="826"/>
      <c r="AW25" s="778">
        <f>Summary!$D$33</f>
        <v>30</v>
      </c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ht="12.75">
      <c r="A26" s="541">
        <v>20</v>
      </c>
      <c r="B26" s="405">
        <v>31</v>
      </c>
      <c r="C26" s="461" t="s">
        <v>718</v>
      </c>
      <c r="D26" s="43" t="s">
        <v>456</v>
      </c>
      <c r="E26" s="46" t="s">
        <v>431</v>
      </c>
      <c r="F26" s="46" t="s">
        <v>446</v>
      </c>
      <c r="G26" s="172"/>
      <c r="H26" s="666">
        <v>1</v>
      </c>
      <c r="I26" s="42" t="s">
        <v>457</v>
      </c>
      <c r="J26" s="43">
        <v>2</v>
      </c>
      <c r="K26" s="464">
        <v>2.4</v>
      </c>
      <c r="L26" s="43" t="s">
        <v>435</v>
      </c>
      <c r="M26" s="43">
        <v>4096</v>
      </c>
      <c r="N26" s="43">
        <v>4</v>
      </c>
      <c r="O26" s="43">
        <v>1</v>
      </c>
      <c r="P26" s="172">
        <v>250</v>
      </c>
      <c r="Q26" s="172" t="s">
        <v>436</v>
      </c>
      <c r="R26" s="172" t="s">
        <v>397</v>
      </c>
      <c r="S26" s="172" t="s">
        <v>397</v>
      </c>
      <c r="T26" s="44" t="s">
        <v>441</v>
      </c>
      <c r="U26" s="42">
        <v>0</v>
      </c>
      <c r="V26" s="43"/>
      <c r="W26" s="43"/>
      <c r="X26" s="172" t="s">
        <v>451</v>
      </c>
      <c r="Y26" s="172"/>
      <c r="Z26" s="44" t="s">
        <v>398</v>
      </c>
      <c r="AA26" s="485">
        <v>75</v>
      </c>
      <c r="AB26" s="486">
        <v>87</v>
      </c>
      <c r="AC26" s="486" t="s">
        <v>441</v>
      </c>
      <c r="AD26" s="44" t="s">
        <v>441</v>
      </c>
      <c r="AE26" s="218" t="s">
        <v>441</v>
      </c>
      <c r="AF26" s="43" t="s">
        <v>441</v>
      </c>
      <c r="AG26" s="43" t="s">
        <v>441</v>
      </c>
      <c r="AH26" s="43" t="s">
        <v>441</v>
      </c>
      <c r="AI26" s="43">
        <v>1000</v>
      </c>
      <c r="AJ26" s="175">
        <v>100</v>
      </c>
      <c r="AK26" s="42">
        <v>115</v>
      </c>
      <c r="AL26" s="43">
        <v>0.91</v>
      </c>
      <c r="AM26" s="43">
        <v>1.42</v>
      </c>
      <c r="AN26" s="44">
        <v>11.7</v>
      </c>
      <c r="AO26" s="45"/>
      <c r="AP26" s="429">
        <f>(8760/1000)*(Summary!$F$10*$AN26+Summary!$F$9*$AM26+Summary!$F$8*$AL26)</f>
        <v>36.77448</v>
      </c>
      <c r="AQ26" s="430">
        <f t="shared" si="2"/>
        <v>26.774479999999997</v>
      </c>
      <c r="AR26" s="431"/>
      <c r="AS26" s="66" t="str">
        <f t="shared" si="0"/>
        <v>Y</v>
      </c>
      <c r="AT26" s="38">
        <f t="shared" si="1"/>
        <v>10</v>
      </c>
      <c r="AU26" s="432" t="s">
        <v>0</v>
      </c>
      <c r="AV26" s="830"/>
      <c r="AW26" s="778">
        <f>Summary!$D$33</f>
        <v>30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</row>
    <row r="27" spans="1:243" s="3" customFormat="1" ht="12.75">
      <c r="A27" s="541">
        <v>21</v>
      </c>
      <c r="B27" s="405">
        <v>77</v>
      </c>
      <c r="C27" s="461" t="s">
        <v>718</v>
      </c>
      <c r="D27" s="43" t="s">
        <v>447</v>
      </c>
      <c r="E27" s="46" t="s">
        <v>431</v>
      </c>
      <c r="F27" s="46" t="s">
        <v>446</v>
      </c>
      <c r="G27" s="172"/>
      <c r="H27" s="666">
        <v>1</v>
      </c>
      <c r="I27" s="42" t="s">
        <v>434</v>
      </c>
      <c r="J27" s="43">
        <v>2</v>
      </c>
      <c r="K27" s="464">
        <v>2.8</v>
      </c>
      <c r="L27" s="43" t="s">
        <v>435</v>
      </c>
      <c r="M27" s="43">
        <v>8192</v>
      </c>
      <c r="N27" s="43">
        <v>8</v>
      </c>
      <c r="O27" s="43">
        <v>1</v>
      </c>
      <c r="P27" s="172">
        <v>200</v>
      </c>
      <c r="Q27" s="172" t="s">
        <v>436</v>
      </c>
      <c r="R27" s="172" t="s">
        <v>397</v>
      </c>
      <c r="S27" s="172" t="s">
        <v>397</v>
      </c>
      <c r="T27" s="44" t="s">
        <v>441</v>
      </c>
      <c r="U27" s="42">
        <v>0</v>
      </c>
      <c r="V27" s="43"/>
      <c r="W27" s="43"/>
      <c r="X27" s="172" t="s">
        <v>451</v>
      </c>
      <c r="Y27" s="172"/>
      <c r="Z27" s="44" t="s">
        <v>398</v>
      </c>
      <c r="AA27" s="485">
        <v>75</v>
      </c>
      <c r="AB27" s="486">
        <v>85.4</v>
      </c>
      <c r="AC27" s="486" t="s">
        <v>441</v>
      </c>
      <c r="AD27" s="44" t="s">
        <v>441</v>
      </c>
      <c r="AE27" s="218" t="s">
        <v>441</v>
      </c>
      <c r="AF27" s="43" t="s">
        <v>441</v>
      </c>
      <c r="AG27" s="43" t="s">
        <v>441</v>
      </c>
      <c r="AH27" s="43" t="s">
        <v>441</v>
      </c>
      <c r="AI27" s="43">
        <v>1000</v>
      </c>
      <c r="AJ27" s="175">
        <v>1000</v>
      </c>
      <c r="AK27" s="42">
        <v>115</v>
      </c>
      <c r="AL27" s="43">
        <v>1.32</v>
      </c>
      <c r="AM27" s="43">
        <v>1.99</v>
      </c>
      <c r="AN27" s="44">
        <v>10.7</v>
      </c>
      <c r="AO27" s="47"/>
      <c r="AP27" s="429">
        <f>(8760/1000)*(Summary!$F$10*$AN27+Summary!$F$9*$AM27+Summary!$F$8*$AL27)</f>
        <v>36.80076</v>
      </c>
      <c r="AQ27" s="430">
        <f t="shared" si="2"/>
        <v>26.800759999999997</v>
      </c>
      <c r="AR27" s="431"/>
      <c r="AS27" s="66" t="str">
        <f t="shared" si="0"/>
        <v>Y</v>
      </c>
      <c r="AT27" s="38">
        <f t="shared" si="1"/>
        <v>10</v>
      </c>
      <c r="AU27" s="432" t="s">
        <v>0</v>
      </c>
      <c r="AV27" s="826"/>
      <c r="AW27" s="778">
        <f>Summary!$D$33</f>
        <v>30</v>
      </c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49" s="4" customFormat="1" ht="12.75">
      <c r="A28" s="541">
        <v>22</v>
      </c>
      <c r="B28" s="405">
        <v>414</v>
      </c>
      <c r="C28" s="744" t="s">
        <v>708</v>
      </c>
      <c r="D28" s="140">
        <v>39678</v>
      </c>
      <c r="E28" s="139" t="s">
        <v>431</v>
      </c>
      <c r="F28" s="128"/>
      <c r="G28" s="132" t="s">
        <v>301</v>
      </c>
      <c r="H28" s="672">
        <v>1</v>
      </c>
      <c r="I28" s="130" t="s">
        <v>321</v>
      </c>
      <c r="J28" s="128">
        <v>2</v>
      </c>
      <c r="K28" s="136">
        <v>2.16</v>
      </c>
      <c r="L28" s="128">
        <v>2</v>
      </c>
      <c r="M28" s="128">
        <v>4096</v>
      </c>
      <c r="N28" s="43">
        <v>4</v>
      </c>
      <c r="O28" s="128">
        <v>1</v>
      </c>
      <c r="P28" s="134"/>
      <c r="Q28" s="134"/>
      <c r="R28" s="134"/>
      <c r="S28" s="134"/>
      <c r="T28" s="143" t="s">
        <v>441</v>
      </c>
      <c r="U28" s="40">
        <v>0</v>
      </c>
      <c r="V28" s="128" t="s">
        <v>322</v>
      </c>
      <c r="W28" s="128"/>
      <c r="X28" s="134" t="s">
        <v>491</v>
      </c>
      <c r="Y28" s="134">
        <v>32</v>
      </c>
      <c r="Z28" s="143" t="s">
        <v>398</v>
      </c>
      <c r="AA28" s="529">
        <v>65</v>
      </c>
      <c r="AB28" s="531">
        <v>0.8794</v>
      </c>
      <c r="AC28" s="530" t="s">
        <v>438</v>
      </c>
      <c r="AD28" s="143" t="s">
        <v>441</v>
      </c>
      <c r="AE28" s="276" t="s">
        <v>438</v>
      </c>
      <c r="AF28" s="128" t="s">
        <v>438</v>
      </c>
      <c r="AG28" s="128" t="s">
        <v>441</v>
      </c>
      <c r="AH28" s="128" t="s">
        <v>441</v>
      </c>
      <c r="AI28" s="128">
        <v>1000</v>
      </c>
      <c r="AJ28" s="138">
        <v>100</v>
      </c>
      <c r="AK28" s="130">
        <v>115</v>
      </c>
      <c r="AL28" s="128"/>
      <c r="AM28" s="128"/>
      <c r="AN28" s="143">
        <v>14.11</v>
      </c>
      <c r="AO28" s="180"/>
      <c r="AP28" s="429">
        <f>(8760/1000)*(Summary!$F$10*$AN28+Summary!$F$9*$AM28+Summary!$F$8*$AL28)</f>
        <v>37.08107999999999</v>
      </c>
      <c r="AQ28" s="430">
        <f t="shared" si="2"/>
        <v>27.081079999999993</v>
      </c>
      <c r="AR28" s="431"/>
      <c r="AS28" s="66" t="str">
        <f t="shared" si="0"/>
        <v>Y</v>
      </c>
      <c r="AT28" s="38">
        <f t="shared" si="1"/>
        <v>10</v>
      </c>
      <c r="AU28" s="432" t="s">
        <v>0</v>
      </c>
      <c r="AV28" s="829"/>
      <c r="AW28" s="778">
        <f>Summary!$D$33</f>
        <v>30</v>
      </c>
    </row>
    <row r="29" spans="1:243" s="144" customFormat="1" ht="12.75">
      <c r="A29" s="541">
        <v>23</v>
      </c>
      <c r="B29" s="405">
        <v>29</v>
      </c>
      <c r="C29" s="461" t="s">
        <v>718</v>
      </c>
      <c r="D29" s="43" t="s">
        <v>461</v>
      </c>
      <c r="E29" s="46" t="s">
        <v>431</v>
      </c>
      <c r="F29" s="46" t="s">
        <v>446</v>
      </c>
      <c r="G29" s="172"/>
      <c r="H29" s="666">
        <v>1</v>
      </c>
      <c r="I29" s="42" t="s">
        <v>463</v>
      </c>
      <c r="J29" s="43">
        <v>2</v>
      </c>
      <c r="K29" s="464">
        <v>2.4</v>
      </c>
      <c r="L29" s="43" t="s">
        <v>435</v>
      </c>
      <c r="M29" s="43">
        <v>4096</v>
      </c>
      <c r="N29" s="43">
        <v>4</v>
      </c>
      <c r="O29" s="43">
        <v>1</v>
      </c>
      <c r="P29" s="172">
        <v>250</v>
      </c>
      <c r="Q29" s="172" t="s">
        <v>436</v>
      </c>
      <c r="R29" s="172" t="s">
        <v>397</v>
      </c>
      <c r="S29" s="172" t="s">
        <v>397</v>
      </c>
      <c r="T29" s="44" t="s">
        <v>441</v>
      </c>
      <c r="U29" s="42">
        <v>0</v>
      </c>
      <c r="V29" s="43"/>
      <c r="W29" s="43"/>
      <c r="X29" s="172" t="s">
        <v>451</v>
      </c>
      <c r="Y29" s="172"/>
      <c r="Z29" s="44" t="s">
        <v>398</v>
      </c>
      <c r="AA29" s="485">
        <v>75</v>
      </c>
      <c r="AB29" s="486">
        <v>87</v>
      </c>
      <c r="AC29" s="486" t="s">
        <v>441</v>
      </c>
      <c r="AD29" s="44" t="s">
        <v>441</v>
      </c>
      <c r="AE29" s="218" t="s">
        <v>441</v>
      </c>
      <c r="AF29" s="43" t="s">
        <v>441</v>
      </c>
      <c r="AG29" s="43" t="s">
        <v>441</v>
      </c>
      <c r="AH29" s="43" t="s">
        <v>441</v>
      </c>
      <c r="AI29" s="43">
        <v>1000</v>
      </c>
      <c r="AJ29" s="175">
        <v>100</v>
      </c>
      <c r="AK29" s="42">
        <v>115</v>
      </c>
      <c r="AL29" s="43">
        <v>0.9</v>
      </c>
      <c r="AM29" s="43">
        <v>1.25</v>
      </c>
      <c r="AN29" s="44">
        <v>11.9</v>
      </c>
      <c r="AO29" s="45"/>
      <c r="AP29" s="429">
        <f>(8760/1000)*(Summary!$F$10*$AN29+Summary!$F$9*$AM29+Summary!$F$8*$AL29)</f>
        <v>37.0986</v>
      </c>
      <c r="AQ29" s="430">
        <f t="shared" si="2"/>
        <v>27.098599999999998</v>
      </c>
      <c r="AR29" s="431"/>
      <c r="AS29" s="66" t="str">
        <f t="shared" si="0"/>
        <v>Y</v>
      </c>
      <c r="AT29" s="38">
        <f t="shared" si="1"/>
        <v>10</v>
      </c>
      <c r="AU29" s="432" t="s">
        <v>0</v>
      </c>
      <c r="AV29" s="830"/>
      <c r="AW29" s="778">
        <f>Summary!$D$33</f>
        <v>30</v>
      </c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</row>
    <row r="30" spans="1:49" ht="12.75">
      <c r="A30" s="541">
        <v>24</v>
      </c>
      <c r="B30" s="405">
        <v>398</v>
      </c>
      <c r="C30" s="682" t="s">
        <v>698</v>
      </c>
      <c r="D30" s="215"/>
      <c r="E30" s="128" t="s">
        <v>431</v>
      </c>
      <c r="F30" s="128"/>
      <c r="G30" s="132" t="s">
        <v>305</v>
      </c>
      <c r="H30" s="672">
        <v>1</v>
      </c>
      <c r="I30" s="130" t="s">
        <v>307</v>
      </c>
      <c r="J30" s="128">
        <v>1</v>
      </c>
      <c r="K30" s="136">
        <v>1.6</v>
      </c>
      <c r="L30" s="128">
        <v>1</v>
      </c>
      <c r="M30" s="131">
        <v>512</v>
      </c>
      <c r="N30" s="43">
        <v>0.5</v>
      </c>
      <c r="O30" s="128">
        <v>1</v>
      </c>
      <c r="P30" s="132">
        <v>120</v>
      </c>
      <c r="Q30" s="132"/>
      <c r="R30" s="132"/>
      <c r="S30" s="132"/>
      <c r="T30" s="143"/>
      <c r="U30" s="40">
        <v>0</v>
      </c>
      <c r="V30" s="128"/>
      <c r="W30" s="128"/>
      <c r="X30" s="134" t="s">
        <v>309</v>
      </c>
      <c r="Y30" s="134"/>
      <c r="Z30" s="143" t="s">
        <v>398</v>
      </c>
      <c r="AA30" s="529">
        <v>30</v>
      </c>
      <c r="AB30" s="530"/>
      <c r="AC30" s="530"/>
      <c r="AD30" s="143" t="s">
        <v>441</v>
      </c>
      <c r="AE30" s="276" t="s">
        <v>438</v>
      </c>
      <c r="AF30" s="128" t="s">
        <v>438</v>
      </c>
      <c r="AG30" s="128" t="s">
        <v>441</v>
      </c>
      <c r="AH30" s="128" t="s">
        <v>441</v>
      </c>
      <c r="AI30" s="128">
        <v>1000</v>
      </c>
      <c r="AJ30" s="138">
        <v>100</v>
      </c>
      <c r="AK30" s="130">
        <v>115</v>
      </c>
      <c r="AL30" s="136">
        <v>0.2</v>
      </c>
      <c r="AM30" s="136">
        <v>0.7</v>
      </c>
      <c r="AN30" s="137">
        <v>9.8</v>
      </c>
      <c r="AO30" s="200"/>
      <c r="AP30" s="429">
        <f>(8760/1000)*(Summary!$F$10*$AN30+Summary!$F$9*$AM30+Summary!$F$8*$AL30)</f>
        <v>27.418799999999997</v>
      </c>
      <c r="AQ30" s="430">
        <f t="shared" si="2"/>
        <v>27.418799999999997</v>
      </c>
      <c r="AR30" s="431"/>
      <c r="AS30" s="66" t="str">
        <f t="shared" si="0"/>
        <v>N</v>
      </c>
      <c r="AT30" s="38">
        <f t="shared" si="1"/>
        <v>0</v>
      </c>
      <c r="AU30" s="432" t="s">
        <v>0</v>
      </c>
      <c r="AV30" s="826"/>
      <c r="AW30" s="778">
        <f>Summary!$D$33</f>
        <v>30</v>
      </c>
    </row>
    <row r="31" spans="1:49" s="5" customFormat="1" ht="12.75">
      <c r="A31" s="541">
        <v>25</v>
      </c>
      <c r="B31" s="405">
        <v>294</v>
      </c>
      <c r="C31" s="78" t="s">
        <v>711</v>
      </c>
      <c r="D31" s="59">
        <v>39685</v>
      </c>
      <c r="E31" s="37" t="s">
        <v>431</v>
      </c>
      <c r="F31" s="37" t="s">
        <v>446</v>
      </c>
      <c r="G31" s="49" t="s">
        <v>265</v>
      </c>
      <c r="H31" s="667">
        <v>1</v>
      </c>
      <c r="I31" s="50" t="s">
        <v>268</v>
      </c>
      <c r="J31" s="39">
        <v>2</v>
      </c>
      <c r="K31" s="465">
        <v>2.53</v>
      </c>
      <c r="L31" s="39" t="s">
        <v>66</v>
      </c>
      <c r="M31" s="39">
        <v>4096</v>
      </c>
      <c r="N31" s="43">
        <v>4</v>
      </c>
      <c r="O31" s="39">
        <v>1</v>
      </c>
      <c r="P31" s="49">
        <v>320</v>
      </c>
      <c r="Q31" s="49" t="s">
        <v>110</v>
      </c>
      <c r="R31" s="49" t="s">
        <v>274</v>
      </c>
      <c r="S31" s="49" t="s">
        <v>438</v>
      </c>
      <c r="T31" s="57" t="s">
        <v>441</v>
      </c>
      <c r="U31" s="50">
        <v>0</v>
      </c>
      <c r="V31" s="39" t="s">
        <v>782</v>
      </c>
      <c r="W31" s="39">
        <v>0</v>
      </c>
      <c r="X31" s="75" t="s">
        <v>449</v>
      </c>
      <c r="Y31" s="75"/>
      <c r="Z31" s="57" t="s">
        <v>398</v>
      </c>
      <c r="AA31" s="487">
        <v>65</v>
      </c>
      <c r="AB31" s="496">
        <v>0.87</v>
      </c>
      <c r="AC31" s="489" t="s">
        <v>438</v>
      </c>
      <c r="AD31" s="57" t="s">
        <v>441</v>
      </c>
      <c r="AE31" s="58" t="s">
        <v>438</v>
      </c>
      <c r="AF31" s="39" t="s">
        <v>438</v>
      </c>
      <c r="AG31" s="39" t="s">
        <v>441</v>
      </c>
      <c r="AH31" s="39" t="s">
        <v>441</v>
      </c>
      <c r="AI31" s="39">
        <v>100</v>
      </c>
      <c r="AJ31" s="61">
        <v>100</v>
      </c>
      <c r="AK31" s="50">
        <v>230</v>
      </c>
      <c r="AL31" s="39">
        <v>0.51</v>
      </c>
      <c r="AM31" s="39">
        <v>1.01</v>
      </c>
      <c r="AN31" s="57">
        <v>12.9</v>
      </c>
      <c r="AO31" s="53"/>
      <c r="AP31" s="429">
        <f>(8760/1000)*(Summary!$F$10*$AN31+Summary!$F$9*$AM31+Summary!$F$8*$AL31)</f>
        <v>37.46652</v>
      </c>
      <c r="AQ31" s="430">
        <f t="shared" si="2"/>
        <v>27.466520000000003</v>
      </c>
      <c r="AR31" s="431"/>
      <c r="AS31" s="66" t="str">
        <f t="shared" si="0"/>
        <v>Y</v>
      </c>
      <c r="AT31" s="38">
        <f t="shared" si="1"/>
        <v>10</v>
      </c>
      <c r="AU31" s="432" t="s">
        <v>0</v>
      </c>
      <c r="AV31" s="826"/>
      <c r="AW31" s="778">
        <f>Summary!$D$33</f>
        <v>30</v>
      </c>
    </row>
    <row r="32" spans="1:49" s="5" customFormat="1" ht="12.75">
      <c r="A32" s="541">
        <v>26</v>
      </c>
      <c r="B32" s="405">
        <v>24</v>
      </c>
      <c r="C32" s="462" t="s">
        <v>718</v>
      </c>
      <c r="D32" s="43" t="s">
        <v>461</v>
      </c>
      <c r="E32" s="46" t="s">
        <v>431</v>
      </c>
      <c r="F32" s="46" t="s">
        <v>446</v>
      </c>
      <c r="G32" s="172"/>
      <c r="H32" s="666">
        <v>1</v>
      </c>
      <c r="I32" s="42" t="s">
        <v>455</v>
      </c>
      <c r="J32" s="43">
        <v>2</v>
      </c>
      <c r="K32" s="464">
        <v>2.53</v>
      </c>
      <c r="L32" s="43" t="s">
        <v>435</v>
      </c>
      <c r="M32" s="43">
        <v>4096</v>
      </c>
      <c r="N32" s="43">
        <v>4</v>
      </c>
      <c r="O32" s="43">
        <v>1</v>
      </c>
      <c r="P32" s="172">
        <v>200</v>
      </c>
      <c r="Q32" s="172" t="s">
        <v>436</v>
      </c>
      <c r="R32" s="172" t="s">
        <v>397</v>
      </c>
      <c r="S32" s="172" t="s">
        <v>397</v>
      </c>
      <c r="T32" s="44" t="s">
        <v>441</v>
      </c>
      <c r="U32" s="42">
        <v>0</v>
      </c>
      <c r="V32" s="43"/>
      <c r="W32" s="43"/>
      <c r="X32" s="172" t="s">
        <v>449</v>
      </c>
      <c r="Y32" s="172"/>
      <c r="Z32" s="44" t="s">
        <v>398</v>
      </c>
      <c r="AA32" s="485">
        <v>75</v>
      </c>
      <c r="AB32" s="486">
        <v>87</v>
      </c>
      <c r="AC32" s="486" t="s">
        <v>441</v>
      </c>
      <c r="AD32" s="44" t="s">
        <v>441</v>
      </c>
      <c r="AE32" s="218" t="s">
        <v>441</v>
      </c>
      <c r="AF32" s="43" t="s">
        <v>441</v>
      </c>
      <c r="AG32" s="43" t="s">
        <v>441</v>
      </c>
      <c r="AH32" s="43" t="s">
        <v>441</v>
      </c>
      <c r="AI32" s="43">
        <v>1000</v>
      </c>
      <c r="AJ32" s="175">
        <v>100</v>
      </c>
      <c r="AK32" s="42">
        <v>230</v>
      </c>
      <c r="AL32" s="43">
        <v>1.02</v>
      </c>
      <c r="AM32" s="43">
        <v>1.26</v>
      </c>
      <c r="AN32" s="44">
        <v>11.8</v>
      </c>
      <c r="AO32" s="45"/>
      <c r="AP32" s="429">
        <f>(8760/1000)*(Summary!$F$10*$AN32+Summary!$F$9*$AM32+Summary!$F$8*$AL32)</f>
        <v>37.47528</v>
      </c>
      <c r="AQ32" s="430">
        <f t="shared" si="2"/>
        <v>27.475279999999998</v>
      </c>
      <c r="AR32" s="431"/>
      <c r="AS32" s="66" t="str">
        <f t="shared" si="0"/>
        <v>Y</v>
      </c>
      <c r="AT32" s="38">
        <f t="shared" si="1"/>
        <v>10</v>
      </c>
      <c r="AU32" s="432" t="s">
        <v>0</v>
      </c>
      <c r="AV32" s="826"/>
      <c r="AW32" s="778">
        <f>Summary!$D$33</f>
        <v>30</v>
      </c>
    </row>
    <row r="33" spans="1:49" s="5" customFormat="1" ht="12.75">
      <c r="A33" s="541">
        <v>27</v>
      </c>
      <c r="B33" s="405">
        <v>41</v>
      </c>
      <c r="C33" s="462" t="s">
        <v>718</v>
      </c>
      <c r="D33" s="43" t="s">
        <v>468</v>
      </c>
      <c r="E33" s="46" t="s">
        <v>431</v>
      </c>
      <c r="F33" s="46" t="s">
        <v>446</v>
      </c>
      <c r="G33" s="172"/>
      <c r="H33" s="666">
        <v>1</v>
      </c>
      <c r="I33" s="42" t="s">
        <v>448</v>
      </c>
      <c r="J33" s="43">
        <v>2</v>
      </c>
      <c r="K33" s="464">
        <v>2.26</v>
      </c>
      <c r="L33" s="43" t="s">
        <v>435</v>
      </c>
      <c r="M33" s="43">
        <v>4096</v>
      </c>
      <c r="N33" s="43">
        <v>4</v>
      </c>
      <c r="O33" s="43">
        <v>2</v>
      </c>
      <c r="P33" s="172">
        <v>500</v>
      </c>
      <c r="Q33" s="172" t="s">
        <v>436</v>
      </c>
      <c r="R33" s="172" t="s">
        <v>397</v>
      </c>
      <c r="S33" s="172" t="s">
        <v>397</v>
      </c>
      <c r="T33" s="44" t="s">
        <v>441</v>
      </c>
      <c r="U33" s="42">
        <v>0</v>
      </c>
      <c r="V33" s="43"/>
      <c r="W33" s="43"/>
      <c r="X33" s="172" t="s">
        <v>451</v>
      </c>
      <c r="Y33" s="172"/>
      <c r="Z33" s="44" t="s">
        <v>398</v>
      </c>
      <c r="AA33" s="485">
        <v>90</v>
      </c>
      <c r="AB33" s="486">
        <v>86.6</v>
      </c>
      <c r="AC33" s="486" t="s">
        <v>441</v>
      </c>
      <c r="AD33" s="44" t="s">
        <v>441</v>
      </c>
      <c r="AE33" s="218" t="s">
        <v>441</v>
      </c>
      <c r="AF33" s="43" t="s">
        <v>441</v>
      </c>
      <c r="AG33" s="43" t="s">
        <v>441</v>
      </c>
      <c r="AH33" s="43" t="s">
        <v>441</v>
      </c>
      <c r="AI33" s="43">
        <v>1000</v>
      </c>
      <c r="AJ33" s="175">
        <v>1000</v>
      </c>
      <c r="AK33" s="42">
        <v>115</v>
      </c>
      <c r="AL33" s="43">
        <v>1.5</v>
      </c>
      <c r="AM33" s="43">
        <v>1.88</v>
      </c>
      <c r="AN33" s="44">
        <v>10.7</v>
      </c>
      <c r="AO33" s="45"/>
      <c r="AP33" s="429">
        <f>(8760/1000)*(Summary!$F$10*$AN33+Summary!$F$9*$AM33+Summary!$F$8*$AL33)</f>
        <v>37.65048</v>
      </c>
      <c r="AQ33" s="430">
        <f t="shared" si="2"/>
        <v>27.65048</v>
      </c>
      <c r="AR33" s="431"/>
      <c r="AS33" s="66" t="str">
        <f t="shared" si="0"/>
        <v>Y</v>
      </c>
      <c r="AT33" s="38">
        <f t="shared" si="1"/>
        <v>10</v>
      </c>
      <c r="AU33" s="432" t="s">
        <v>0</v>
      </c>
      <c r="AV33" s="826"/>
      <c r="AW33" s="778">
        <f>Summary!$D$33</f>
        <v>30</v>
      </c>
    </row>
    <row r="34" spans="1:49" s="4" customFormat="1" ht="12.75">
      <c r="A34" s="541">
        <v>28</v>
      </c>
      <c r="B34" s="405">
        <v>416</v>
      </c>
      <c r="C34" s="411" t="s">
        <v>708</v>
      </c>
      <c r="D34" s="140">
        <v>39678</v>
      </c>
      <c r="E34" s="139" t="s">
        <v>431</v>
      </c>
      <c r="F34" s="128"/>
      <c r="G34" s="132" t="s">
        <v>301</v>
      </c>
      <c r="H34" s="672">
        <v>1</v>
      </c>
      <c r="I34" s="130" t="s">
        <v>321</v>
      </c>
      <c r="J34" s="128">
        <v>2</v>
      </c>
      <c r="K34" s="478">
        <v>2.16</v>
      </c>
      <c r="L34" s="139">
        <v>2</v>
      </c>
      <c r="M34" s="139">
        <v>4096</v>
      </c>
      <c r="N34" s="43">
        <v>4</v>
      </c>
      <c r="O34" s="139">
        <v>1</v>
      </c>
      <c r="P34" s="141"/>
      <c r="Q34" s="141"/>
      <c r="R34" s="141"/>
      <c r="S34" s="141"/>
      <c r="T34" s="143" t="s">
        <v>441</v>
      </c>
      <c r="U34" s="40">
        <v>0</v>
      </c>
      <c r="V34" s="139" t="s">
        <v>330</v>
      </c>
      <c r="W34" s="128"/>
      <c r="X34" s="134" t="s">
        <v>491</v>
      </c>
      <c r="Y34" s="134">
        <v>32</v>
      </c>
      <c r="Z34" s="143" t="s">
        <v>398</v>
      </c>
      <c r="AA34" s="529">
        <v>65</v>
      </c>
      <c r="AB34" s="531">
        <v>0.8794</v>
      </c>
      <c r="AC34" s="530" t="s">
        <v>438</v>
      </c>
      <c r="AD34" s="143" t="s">
        <v>441</v>
      </c>
      <c r="AE34" s="276" t="s">
        <v>438</v>
      </c>
      <c r="AF34" s="128" t="s">
        <v>438</v>
      </c>
      <c r="AG34" s="128" t="s">
        <v>441</v>
      </c>
      <c r="AH34" s="128" t="s">
        <v>441</v>
      </c>
      <c r="AI34" s="128">
        <v>1000</v>
      </c>
      <c r="AJ34" s="138">
        <v>100</v>
      </c>
      <c r="AK34" s="130">
        <v>115</v>
      </c>
      <c r="AL34" s="139"/>
      <c r="AM34" s="139"/>
      <c r="AN34" s="732">
        <v>14.38</v>
      </c>
      <c r="AO34" s="180"/>
      <c r="AP34" s="429">
        <f>(8760/1000)*(Summary!$F$10*$AN34+Summary!$F$9*$AM34+Summary!$F$8*$AL34)</f>
        <v>37.790639999999996</v>
      </c>
      <c r="AQ34" s="430">
        <f t="shared" si="2"/>
        <v>27.790639999999996</v>
      </c>
      <c r="AR34" s="431"/>
      <c r="AS34" s="66" t="str">
        <f t="shared" si="0"/>
        <v>Y</v>
      </c>
      <c r="AT34" s="38">
        <f t="shared" si="1"/>
        <v>10</v>
      </c>
      <c r="AU34" s="432" t="s">
        <v>0</v>
      </c>
      <c r="AV34" s="829"/>
      <c r="AW34" s="778">
        <f>Summary!$D$33</f>
        <v>30</v>
      </c>
    </row>
    <row r="35" spans="1:49" s="5" customFormat="1" ht="25.5">
      <c r="A35" s="541">
        <v>29</v>
      </c>
      <c r="B35" s="405">
        <v>448</v>
      </c>
      <c r="C35" s="130" t="s">
        <v>702</v>
      </c>
      <c r="D35" s="184">
        <v>39686</v>
      </c>
      <c r="E35" s="182" t="s">
        <v>431</v>
      </c>
      <c r="F35" s="182" t="s">
        <v>446</v>
      </c>
      <c r="G35" s="35" t="s">
        <v>535</v>
      </c>
      <c r="H35" s="673">
        <v>1</v>
      </c>
      <c r="I35" s="34" t="s">
        <v>552</v>
      </c>
      <c r="J35" s="14">
        <v>2</v>
      </c>
      <c r="K35" s="479">
        <v>2.53</v>
      </c>
      <c r="L35" s="14" t="s">
        <v>553</v>
      </c>
      <c r="M35" s="14">
        <v>4096</v>
      </c>
      <c r="N35" s="43">
        <v>4</v>
      </c>
      <c r="O35" s="14">
        <v>1</v>
      </c>
      <c r="P35" s="35" t="s">
        <v>545</v>
      </c>
      <c r="Q35" s="35">
        <v>0</v>
      </c>
      <c r="R35" s="35" t="s">
        <v>800</v>
      </c>
      <c r="S35" s="35"/>
      <c r="T35" s="199" t="s">
        <v>441</v>
      </c>
      <c r="U35" s="34">
        <v>1</v>
      </c>
      <c r="V35" s="14"/>
      <c r="W35" s="14" t="s">
        <v>140</v>
      </c>
      <c r="X35" s="191" t="s">
        <v>540</v>
      </c>
      <c r="Y35" s="26"/>
      <c r="Z35" s="199" t="s">
        <v>398</v>
      </c>
      <c r="AA35" s="532">
        <v>90</v>
      </c>
      <c r="AB35" s="533">
        <v>87</v>
      </c>
      <c r="AC35" s="533" t="s">
        <v>441</v>
      </c>
      <c r="AD35" s="199" t="s">
        <v>441</v>
      </c>
      <c r="AE35" s="15" t="s">
        <v>441</v>
      </c>
      <c r="AF35" s="14" t="s">
        <v>438</v>
      </c>
      <c r="AG35" s="14" t="s">
        <v>441</v>
      </c>
      <c r="AH35" s="14" t="s">
        <v>441</v>
      </c>
      <c r="AI35" s="14" t="s">
        <v>541</v>
      </c>
      <c r="AJ35" s="198" t="s">
        <v>541</v>
      </c>
      <c r="AK35" s="34">
        <v>115</v>
      </c>
      <c r="AL35" s="14">
        <v>0.795</v>
      </c>
      <c r="AM35" s="14">
        <v>1.811</v>
      </c>
      <c r="AN35" s="199">
        <v>12.23</v>
      </c>
      <c r="AO35" s="737"/>
      <c r="AP35" s="429">
        <f>(8760/1000)*(Summary!$F$10*$AN35+Summary!$F$9*$AM35+Summary!$F$8*$AL35)</f>
        <v>37.905395999999996</v>
      </c>
      <c r="AQ35" s="430">
        <f t="shared" si="2"/>
        <v>27.905395999999996</v>
      </c>
      <c r="AR35" s="431"/>
      <c r="AS35" s="66" t="str">
        <f t="shared" si="0"/>
        <v>Y</v>
      </c>
      <c r="AT35" s="38">
        <f t="shared" si="1"/>
        <v>10</v>
      </c>
      <c r="AU35" s="432" t="s">
        <v>0</v>
      </c>
      <c r="AV35" s="826"/>
      <c r="AW35" s="778">
        <f>Summary!$D$33</f>
        <v>30</v>
      </c>
    </row>
    <row r="36" spans="1:49" s="5" customFormat="1" ht="12.75">
      <c r="A36" s="541">
        <v>30</v>
      </c>
      <c r="B36" s="405">
        <v>74</v>
      </c>
      <c r="C36" s="462" t="s">
        <v>718</v>
      </c>
      <c r="D36" s="43" t="s">
        <v>466</v>
      </c>
      <c r="E36" s="46" t="s">
        <v>431</v>
      </c>
      <c r="F36" s="46" t="s">
        <v>446</v>
      </c>
      <c r="G36" s="172"/>
      <c r="H36" s="666">
        <v>1</v>
      </c>
      <c r="I36" s="42" t="s">
        <v>434</v>
      </c>
      <c r="J36" s="43">
        <v>2</v>
      </c>
      <c r="K36" s="464">
        <v>2.8</v>
      </c>
      <c r="L36" s="43" t="s">
        <v>435</v>
      </c>
      <c r="M36" s="43">
        <v>8192</v>
      </c>
      <c r="N36" s="43">
        <v>8</v>
      </c>
      <c r="O36" s="43">
        <v>1</v>
      </c>
      <c r="P36" s="172">
        <v>200</v>
      </c>
      <c r="Q36" s="172" t="s">
        <v>436</v>
      </c>
      <c r="R36" s="172" t="s">
        <v>397</v>
      </c>
      <c r="S36" s="172" t="s">
        <v>397</v>
      </c>
      <c r="T36" s="44" t="s">
        <v>441</v>
      </c>
      <c r="U36" s="42">
        <v>0</v>
      </c>
      <c r="V36" s="43"/>
      <c r="W36" s="43"/>
      <c r="X36" s="172" t="s">
        <v>474</v>
      </c>
      <c r="Y36" s="172"/>
      <c r="Z36" s="44" t="s">
        <v>398</v>
      </c>
      <c r="AA36" s="485">
        <v>75</v>
      </c>
      <c r="AB36" s="486">
        <v>85.4</v>
      </c>
      <c r="AC36" s="486" t="s">
        <v>441</v>
      </c>
      <c r="AD36" s="44" t="s">
        <v>441</v>
      </c>
      <c r="AE36" s="218" t="s">
        <v>441</v>
      </c>
      <c r="AF36" s="43" t="s">
        <v>441</v>
      </c>
      <c r="AG36" s="43" t="s">
        <v>441</v>
      </c>
      <c r="AH36" s="43" t="s">
        <v>441</v>
      </c>
      <c r="AI36" s="43">
        <v>1000</v>
      </c>
      <c r="AJ36" s="175">
        <v>1000</v>
      </c>
      <c r="AK36" s="42">
        <v>230</v>
      </c>
      <c r="AL36" s="43">
        <v>1.38</v>
      </c>
      <c r="AM36" s="43">
        <v>2.06</v>
      </c>
      <c r="AN36" s="44">
        <v>11</v>
      </c>
      <c r="AO36" s="45"/>
      <c r="AP36" s="429">
        <f>(8760/1000)*(Summary!$F$10*$AN36+Summary!$F$9*$AM36+Summary!$F$8*$AL36)</f>
        <v>37.96583999999999</v>
      </c>
      <c r="AQ36" s="430">
        <f t="shared" si="2"/>
        <v>27.965839999999993</v>
      </c>
      <c r="AR36" s="431"/>
      <c r="AS36" s="66" t="str">
        <f t="shared" si="0"/>
        <v>Y</v>
      </c>
      <c r="AT36" s="38">
        <f t="shared" si="1"/>
        <v>10</v>
      </c>
      <c r="AU36" s="432" t="s">
        <v>0</v>
      </c>
      <c r="AV36" s="826"/>
      <c r="AW36" s="778">
        <f>Summary!$D$33</f>
        <v>30</v>
      </c>
    </row>
    <row r="37" spans="1:49" ht="12.75">
      <c r="A37" s="541">
        <v>31</v>
      </c>
      <c r="B37" s="405">
        <v>42</v>
      </c>
      <c r="C37" s="462" t="s">
        <v>718</v>
      </c>
      <c r="D37" s="43" t="s">
        <v>468</v>
      </c>
      <c r="E37" s="46" t="s">
        <v>431</v>
      </c>
      <c r="F37" s="46" t="s">
        <v>446</v>
      </c>
      <c r="G37" s="172"/>
      <c r="H37" s="666">
        <v>1</v>
      </c>
      <c r="I37" s="42" t="s">
        <v>448</v>
      </c>
      <c r="J37" s="43">
        <v>2</v>
      </c>
      <c r="K37" s="464">
        <v>2.26</v>
      </c>
      <c r="L37" s="43" t="s">
        <v>435</v>
      </c>
      <c r="M37" s="43">
        <v>4096</v>
      </c>
      <c r="N37" s="43">
        <v>4</v>
      </c>
      <c r="O37" s="43">
        <v>2</v>
      </c>
      <c r="P37" s="172">
        <v>500</v>
      </c>
      <c r="Q37" s="172" t="s">
        <v>436</v>
      </c>
      <c r="R37" s="172" t="s">
        <v>397</v>
      </c>
      <c r="S37" s="172" t="s">
        <v>397</v>
      </c>
      <c r="T37" s="44" t="s">
        <v>441</v>
      </c>
      <c r="U37" s="42">
        <v>0</v>
      </c>
      <c r="V37" s="43"/>
      <c r="W37" s="43"/>
      <c r="X37" s="172" t="s">
        <v>451</v>
      </c>
      <c r="Y37" s="172"/>
      <c r="Z37" s="44" t="s">
        <v>398</v>
      </c>
      <c r="AA37" s="485">
        <v>90</v>
      </c>
      <c r="AB37" s="486">
        <v>86.6</v>
      </c>
      <c r="AC37" s="486" t="s">
        <v>441</v>
      </c>
      <c r="AD37" s="44" t="s">
        <v>441</v>
      </c>
      <c r="AE37" s="218" t="s">
        <v>441</v>
      </c>
      <c r="AF37" s="43" t="s">
        <v>441</v>
      </c>
      <c r="AG37" s="43" t="s">
        <v>441</v>
      </c>
      <c r="AH37" s="43" t="s">
        <v>441</v>
      </c>
      <c r="AI37" s="43">
        <v>1000</v>
      </c>
      <c r="AJ37" s="175">
        <v>1000</v>
      </c>
      <c r="AK37" s="42">
        <v>230</v>
      </c>
      <c r="AL37" s="43">
        <v>1.59</v>
      </c>
      <c r="AM37" s="43">
        <v>1.96</v>
      </c>
      <c r="AN37" s="44">
        <v>10.7</v>
      </c>
      <c r="AO37" s="45"/>
      <c r="AP37" s="429">
        <f>(8760/1000)*(Summary!$F$10*$AN37+Summary!$F$9*$AM37+Summary!$F$8*$AL37)</f>
        <v>38.193599999999996</v>
      </c>
      <c r="AQ37" s="430">
        <f t="shared" si="2"/>
        <v>28.193599999999996</v>
      </c>
      <c r="AR37" s="431"/>
      <c r="AS37" s="66" t="str">
        <f t="shared" si="0"/>
        <v>Y</v>
      </c>
      <c r="AT37" s="38">
        <f t="shared" si="1"/>
        <v>10</v>
      </c>
      <c r="AU37" s="432" t="s">
        <v>0</v>
      </c>
      <c r="AV37" s="826"/>
      <c r="AW37" s="778">
        <f>Summary!$D$33</f>
        <v>30</v>
      </c>
    </row>
    <row r="38" spans="1:243" s="3" customFormat="1" ht="25.5">
      <c r="A38" s="541">
        <v>32</v>
      </c>
      <c r="B38" s="405">
        <v>446</v>
      </c>
      <c r="C38" s="130" t="s">
        <v>702</v>
      </c>
      <c r="D38" s="184">
        <v>39658</v>
      </c>
      <c r="E38" s="182" t="s">
        <v>431</v>
      </c>
      <c r="F38" s="182" t="s">
        <v>446</v>
      </c>
      <c r="G38" s="35" t="s">
        <v>535</v>
      </c>
      <c r="H38" s="673">
        <v>1</v>
      </c>
      <c r="I38" s="34" t="s">
        <v>543</v>
      </c>
      <c r="J38" s="14">
        <v>2</v>
      </c>
      <c r="K38" s="479">
        <v>2.4</v>
      </c>
      <c r="L38" s="14" t="s">
        <v>548</v>
      </c>
      <c r="M38" s="14">
        <v>4096</v>
      </c>
      <c r="N38" s="43">
        <v>4</v>
      </c>
      <c r="O38" s="14">
        <v>1</v>
      </c>
      <c r="P38" s="35" t="s">
        <v>547</v>
      </c>
      <c r="Q38" s="35">
        <v>0</v>
      </c>
      <c r="R38" s="35" t="s">
        <v>800</v>
      </c>
      <c r="S38" s="35"/>
      <c r="T38" s="199" t="s">
        <v>441</v>
      </c>
      <c r="U38" s="34">
        <v>1</v>
      </c>
      <c r="V38" s="14"/>
      <c r="W38" s="14" t="s">
        <v>140</v>
      </c>
      <c r="X38" s="191" t="s">
        <v>540</v>
      </c>
      <c r="Y38" s="26"/>
      <c r="Z38" s="199" t="s">
        <v>398</v>
      </c>
      <c r="AA38" s="532">
        <v>90</v>
      </c>
      <c r="AB38" s="533">
        <v>87</v>
      </c>
      <c r="AC38" s="533" t="s">
        <v>441</v>
      </c>
      <c r="AD38" s="199" t="s">
        <v>441</v>
      </c>
      <c r="AE38" s="15" t="s">
        <v>441</v>
      </c>
      <c r="AF38" s="14" t="s">
        <v>438</v>
      </c>
      <c r="AG38" s="14" t="s">
        <v>441</v>
      </c>
      <c r="AH38" s="14" t="s">
        <v>441</v>
      </c>
      <c r="AI38" s="14" t="s">
        <v>541</v>
      </c>
      <c r="AJ38" s="198" t="s">
        <v>541</v>
      </c>
      <c r="AK38" s="34">
        <v>115</v>
      </c>
      <c r="AL38" s="14">
        <v>0.931</v>
      </c>
      <c r="AM38" s="14">
        <v>1.933</v>
      </c>
      <c r="AN38" s="199">
        <v>12.12</v>
      </c>
      <c r="AO38" s="737"/>
      <c r="AP38" s="429">
        <f>(8760/1000)*(Summary!$F$10*$AN38+Summary!$F$9*$AM38+Summary!$F$8*$AL38)</f>
        <v>38.438004</v>
      </c>
      <c r="AQ38" s="430">
        <f t="shared" si="2"/>
        <v>28.438004</v>
      </c>
      <c r="AR38" s="431"/>
      <c r="AS38" s="66" t="str">
        <f t="shared" si="0"/>
        <v>Y</v>
      </c>
      <c r="AT38" s="38">
        <f t="shared" si="1"/>
        <v>10</v>
      </c>
      <c r="AU38" s="432" t="s">
        <v>0</v>
      </c>
      <c r="AV38" s="826"/>
      <c r="AW38" s="778">
        <f>Summary!$D$33</f>
        <v>30</v>
      </c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</row>
    <row r="39" spans="1:49" ht="25.5">
      <c r="A39" s="541">
        <v>33</v>
      </c>
      <c r="B39" s="405">
        <v>447</v>
      </c>
      <c r="C39" s="130" t="s">
        <v>702</v>
      </c>
      <c r="D39" s="184">
        <v>39665</v>
      </c>
      <c r="E39" s="183" t="s">
        <v>431</v>
      </c>
      <c r="F39" s="183" t="s">
        <v>446</v>
      </c>
      <c r="G39" s="35" t="s">
        <v>535</v>
      </c>
      <c r="H39" s="673">
        <v>1</v>
      </c>
      <c r="I39" s="196" t="s">
        <v>549</v>
      </c>
      <c r="J39" s="14">
        <v>2</v>
      </c>
      <c r="K39" s="479">
        <v>2.4</v>
      </c>
      <c r="L39" s="192" t="s">
        <v>550</v>
      </c>
      <c r="M39" s="14">
        <v>4096</v>
      </c>
      <c r="N39" s="43">
        <v>4</v>
      </c>
      <c r="O39" s="14">
        <v>1</v>
      </c>
      <c r="P39" s="35" t="s">
        <v>551</v>
      </c>
      <c r="Q39" s="35">
        <v>0</v>
      </c>
      <c r="R39" s="35"/>
      <c r="S39" s="35"/>
      <c r="T39" s="317" t="s">
        <v>441</v>
      </c>
      <c r="U39" s="34">
        <v>1</v>
      </c>
      <c r="V39" s="192"/>
      <c r="W39" s="192" t="s">
        <v>140</v>
      </c>
      <c r="X39" s="191" t="s">
        <v>540</v>
      </c>
      <c r="Y39" s="26"/>
      <c r="Z39" s="199" t="s">
        <v>398</v>
      </c>
      <c r="AA39" s="532">
        <v>65</v>
      </c>
      <c r="AB39" s="533">
        <v>87</v>
      </c>
      <c r="AC39" s="534" t="s">
        <v>438</v>
      </c>
      <c r="AD39" s="199" t="s">
        <v>441</v>
      </c>
      <c r="AE39" s="15" t="s">
        <v>441</v>
      </c>
      <c r="AF39" s="14" t="s">
        <v>438</v>
      </c>
      <c r="AG39" s="14" t="s">
        <v>441</v>
      </c>
      <c r="AH39" s="14" t="s">
        <v>441</v>
      </c>
      <c r="AI39" s="14" t="s">
        <v>541</v>
      </c>
      <c r="AJ39" s="198" t="s">
        <v>541</v>
      </c>
      <c r="AK39" s="34">
        <v>115</v>
      </c>
      <c r="AL39" s="14">
        <v>0.931</v>
      </c>
      <c r="AM39" s="14">
        <v>1.933</v>
      </c>
      <c r="AN39" s="199">
        <v>12.14</v>
      </c>
      <c r="AO39" s="737"/>
      <c r="AP39" s="429">
        <f>(8760/1000)*(Summary!$F$10*$AN39+Summary!$F$9*$AM39+Summary!$F$8*$AL39)</f>
        <v>38.490564</v>
      </c>
      <c r="AQ39" s="430">
        <f t="shared" si="2"/>
        <v>28.490564</v>
      </c>
      <c r="AR39" s="431"/>
      <c r="AS39" s="66" t="str">
        <f t="shared" si="0"/>
        <v>Y</v>
      </c>
      <c r="AT39" s="38">
        <f t="shared" si="1"/>
        <v>10</v>
      </c>
      <c r="AU39" s="432" t="s">
        <v>0</v>
      </c>
      <c r="AV39" s="826"/>
      <c r="AW39" s="778">
        <f>Summary!$D$33</f>
        <v>30</v>
      </c>
    </row>
    <row r="40" spans="1:49" s="5" customFormat="1" ht="12.75">
      <c r="A40" s="541">
        <v>34</v>
      </c>
      <c r="B40" s="405">
        <v>35</v>
      </c>
      <c r="C40" s="462" t="s">
        <v>718</v>
      </c>
      <c r="D40" s="43" t="s">
        <v>464</v>
      </c>
      <c r="E40" s="46" t="s">
        <v>431</v>
      </c>
      <c r="F40" s="46" t="s">
        <v>446</v>
      </c>
      <c r="G40" s="172"/>
      <c r="H40" s="666">
        <v>1</v>
      </c>
      <c r="I40" s="42" t="s">
        <v>465</v>
      </c>
      <c r="J40" s="43">
        <v>2</v>
      </c>
      <c r="K40" s="464">
        <v>2.6</v>
      </c>
      <c r="L40" s="43" t="s">
        <v>435</v>
      </c>
      <c r="M40" s="43">
        <v>4096</v>
      </c>
      <c r="N40" s="43">
        <v>4</v>
      </c>
      <c r="O40" s="43">
        <v>1</v>
      </c>
      <c r="P40" s="172">
        <v>250</v>
      </c>
      <c r="Q40" s="172" t="s">
        <v>436</v>
      </c>
      <c r="R40" s="172" t="s">
        <v>397</v>
      </c>
      <c r="S40" s="172" t="s">
        <v>397</v>
      </c>
      <c r="T40" s="44" t="s">
        <v>441</v>
      </c>
      <c r="U40" s="42">
        <v>0</v>
      </c>
      <c r="V40" s="43"/>
      <c r="W40" s="43"/>
      <c r="X40" s="172" t="s">
        <v>449</v>
      </c>
      <c r="Y40" s="172"/>
      <c r="Z40" s="44" t="s">
        <v>398</v>
      </c>
      <c r="AA40" s="485">
        <v>75</v>
      </c>
      <c r="AB40" s="486">
        <v>87</v>
      </c>
      <c r="AC40" s="486" t="s">
        <v>441</v>
      </c>
      <c r="AD40" s="44" t="s">
        <v>441</v>
      </c>
      <c r="AE40" s="218" t="s">
        <v>441</v>
      </c>
      <c r="AF40" s="43" t="s">
        <v>441</v>
      </c>
      <c r="AG40" s="43" t="s">
        <v>441</v>
      </c>
      <c r="AH40" s="43" t="s">
        <v>441</v>
      </c>
      <c r="AI40" s="43">
        <v>1000</v>
      </c>
      <c r="AJ40" s="175">
        <v>1000</v>
      </c>
      <c r="AK40" s="42">
        <v>115</v>
      </c>
      <c r="AL40" s="43">
        <v>1.37</v>
      </c>
      <c r="AM40" s="43">
        <v>1.52</v>
      </c>
      <c r="AN40" s="44">
        <v>11.5</v>
      </c>
      <c r="AO40" s="45"/>
      <c r="AP40" s="429">
        <f>(8760/1000)*(Summary!$F$10*$AN40+Summary!$F$9*$AM40+Summary!$F$8*$AL40)</f>
        <v>38.754239999999996</v>
      </c>
      <c r="AQ40" s="430">
        <f t="shared" si="2"/>
        <v>28.754239999999996</v>
      </c>
      <c r="AR40" s="431"/>
      <c r="AS40" s="66" t="str">
        <f t="shared" si="0"/>
        <v>Y</v>
      </c>
      <c r="AT40" s="38">
        <f t="shared" si="1"/>
        <v>10</v>
      </c>
      <c r="AU40" s="432" t="s">
        <v>0</v>
      </c>
      <c r="AV40" s="826"/>
      <c r="AW40" s="778">
        <f>Summary!$D$33</f>
        <v>30</v>
      </c>
    </row>
    <row r="41" spans="1:49" s="5" customFormat="1" ht="12.75">
      <c r="A41" s="541">
        <v>35</v>
      </c>
      <c r="B41" s="405">
        <v>401</v>
      </c>
      <c r="C41" s="130" t="s">
        <v>703</v>
      </c>
      <c r="D41" s="128"/>
      <c r="E41" s="128" t="s">
        <v>431</v>
      </c>
      <c r="F41" s="128"/>
      <c r="G41" s="132" t="s">
        <v>301</v>
      </c>
      <c r="H41" s="672">
        <v>1</v>
      </c>
      <c r="I41" s="130" t="s">
        <v>314</v>
      </c>
      <c r="J41" s="128">
        <v>1</v>
      </c>
      <c r="K41" s="136">
        <v>1.2</v>
      </c>
      <c r="L41" s="128">
        <v>1</v>
      </c>
      <c r="M41" s="131">
        <v>512</v>
      </c>
      <c r="N41" s="43">
        <v>0.5</v>
      </c>
      <c r="O41" s="128">
        <v>1</v>
      </c>
      <c r="P41" s="132">
        <v>30</v>
      </c>
      <c r="Q41" s="132"/>
      <c r="R41" s="132"/>
      <c r="S41" s="132"/>
      <c r="T41" s="143"/>
      <c r="U41" s="40">
        <v>0</v>
      </c>
      <c r="V41" s="128"/>
      <c r="W41" s="128"/>
      <c r="X41" s="134" t="s">
        <v>315</v>
      </c>
      <c r="Y41" s="134"/>
      <c r="Z41" s="143" t="s">
        <v>398</v>
      </c>
      <c r="AA41" s="529">
        <v>65</v>
      </c>
      <c r="AB41" s="530"/>
      <c r="AC41" s="530"/>
      <c r="AD41" s="143" t="s">
        <v>441</v>
      </c>
      <c r="AE41" s="276" t="s">
        <v>438</v>
      </c>
      <c r="AF41" s="128" t="s">
        <v>438</v>
      </c>
      <c r="AG41" s="128" t="s">
        <v>441</v>
      </c>
      <c r="AH41" s="128" t="s">
        <v>441</v>
      </c>
      <c r="AI41" s="128">
        <v>1000</v>
      </c>
      <c r="AJ41" s="138">
        <v>100</v>
      </c>
      <c r="AK41" s="130"/>
      <c r="AL41" s="136">
        <v>0.491</v>
      </c>
      <c r="AM41" s="136"/>
      <c r="AN41" s="137">
        <v>10.0104</v>
      </c>
      <c r="AO41" s="200"/>
      <c r="AP41" s="429">
        <f>(8760/1000)*(Summary!$F$10*$AN41+Summary!$F$9*$AM41+Summary!$F$8*$AL41)</f>
        <v>28.8880272</v>
      </c>
      <c r="AQ41" s="430">
        <f t="shared" si="2"/>
        <v>28.8880272</v>
      </c>
      <c r="AR41" s="431"/>
      <c r="AS41" s="66" t="str">
        <f t="shared" si="0"/>
        <v>N</v>
      </c>
      <c r="AT41" s="38">
        <f t="shared" si="1"/>
        <v>0</v>
      </c>
      <c r="AU41" s="432" t="s">
        <v>0</v>
      </c>
      <c r="AV41" s="826"/>
      <c r="AW41" s="778">
        <f>Summary!$D$33</f>
        <v>30</v>
      </c>
    </row>
    <row r="42" spans="1:49" s="5" customFormat="1" ht="12.75">
      <c r="A42" s="541">
        <v>36</v>
      </c>
      <c r="B42" s="405">
        <v>37</v>
      </c>
      <c r="C42" s="462" t="s">
        <v>718</v>
      </c>
      <c r="D42" s="43" t="s">
        <v>466</v>
      </c>
      <c r="E42" s="46" t="s">
        <v>431</v>
      </c>
      <c r="F42" s="46" t="s">
        <v>446</v>
      </c>
      <c r="G42" s="172"/>
      <c r="H42" s="666">
        <v>1</v>
      </c>
      <c r="I42" s="42" t="s">
        <v>434</v>
      </c>
      <c r="J42" s="43">
        <v>2</v>
      </c>
      <c r="K42" s="464">
        <v>2.8</v>
      </c>
      <c r="L42" s="43" t="s">
        <v>435</v>
      </c>
      <c r="M42" s="43">
        <v>4096</v>
      </c>
      <c r="N42" s="43">
        <v>4</v>
      </c>
      <c r="O42" s="43">
        <v>1</v>
      </c>
      <c r="P42" s="172">
        <v>320</v>
      </c>
      <c r="Q42" s="172" t="s">
        <v>436</v>
      </c>
      <c r="R42" s="172" t="s">
        <v>397</v>
      </c>
      <c r="S42" s="172" t="s">
        <v>397</v>
      </c>
      <c r="T42" s="44" t="s">
        <v>441</v>
      </c>
      <c r="U42" s="42">
        <v>0</v>
      </c>
      <c r="V42" s="43"/>
      <c r="W42" s="43"/>
      <c r="X42" s="172" t="s">
        <v>449</v>
      </c>
      <c r="Y42" s="172"/>
      <c r="Z42" s="44" t="s">
        <v>398</v>
      </c>
      <c r="AA42" s="485">
        <v>75</v>
      </c>
      <c r="AB42" s="486">
        <v>87</v>
      </c>
      <c r="AC42" s="486" t="s">
        <v>441</v>
      </c>
      <c r="AD42" s="44" t="s">
        <v>441</v>
      </c>
      <c r="AE42" s="218" t="s">
        <v>441</v>
      </c>
      <c r="AF42" s="43" t="s">
        <v>441</v>
      </c>
      <c r="AG42" s="43" t="s">
        <v>441</v>
      </c>
      <c r="AH42" s="43" t="s">
        <v>441</v>
      </c>
      <c r="AI42" s="43">
        <v>1000</v>
      </c>
      <c r="AJ42" s="175">
        <v>1000</v>
      </c>
      <c r="AK42" s="42">
        <v>115</v>
      </c>
      <c r="AL42" s="43">
        <v>1.21</v>
      </c>
      <c r="AM42" s="43">
        <v>1.5</v>
      </c>
      <c r="AN42" s="44">
        <v>11.9</v>
      </c>
      <c r="AO42" s="45"/>
      <c r="AP42" s="429">
        <f>(8760/1000)*(Summary!$F$10*$AN42+Summary!$F$9*$AM42+Summary!$F$8*$AL42)</f>
        <v>38.94696</v>
      </c>
      <c r="AQ42" s="430">
        <f t="shared" si="2"/>
        <v>28.946959999999997</v>
      </c>
      <c r="AR42" s="431"/>
      <c r="AS42" s="66" t="str">
        <f t="shared" si="0"/>
        <v>Y</v>
      </c>
      <c r="AT42" s="38">
        <f t="shared" si="1"/>
        <v>10</v>
      </c>
      <c r="AU42" s="432" t="s">
        <v>0</v>
      </c>
      <c r="AV42" s="826"/>
      <c r="AW42" s="778">
        <f>Summary!$D$33</f>
        <v>30</v>
      </c>
    </row>
    <row r="43" spans="1:49" s="5" customFormat="1" ht="12.75">
      <c r="A43" s="541">
        <v>37</v>
      </c>
      <c r="B43" s="405">
        <v>402</v>
      </c>
      <c r="C43" s="130" t="s">
        <v>698</v>
      </c>
      <c r="D43" s="215"/>
      <c r="E43" s="128" t="s">
        <v>431</v>
      </c>
      <c r="F43" s="128"/>
      <c r="G43" s="132" t="s">
        <v>305</v>
      </c>
      <c r="H43" s="672">
        <v>1</v>
      </c>
      <c r="I43" s="130" t="s">
        <v>307</v>
      </c>
      <c r="J43" s="128">
        <v>1</v>
      </c>
      <c r="K43" s="136">
        <v>1.6</v>
      </c>
      <c r="L43" s="128">
        <v>1</v>
      </c>
      <c r="M43" s="131">
        <v>512</v>
      </c>
      <c r="N43" s="43">
        <v>0.5</v>
      </c>
      <c r="O43" s="128">
        <v>1</v>
      </c>
      <c r="P43" s="132">
        <v>120</v>
      </c>
      <c r="Q43" s="132"/>
      <c r="R43" s="132"/>
      <c r="S43" s="132"/>
      <c r="T43" s="143"/>
      <c r="U43" s="40">
        <v>0</v>
      </c>
      <c r="V43" s="128"/>
      <c r="W43" s="128"/>
      <c r="X43" s="134" t="s">
        <v>309</v>
      </c>
      <c r="Y43" s="134"/>
      <c r="Z43" s="143" t="s">
        <v>398</v>
      </c>
      <c r="AA43" s="529">
        <v>30</v>
      </c>
      <c r="AB43" s="530"/>
      <c r="AC43" s="530"/>
      <c r="AD43" s="143" t="s">
        <v>441</v>
      </c>
      <c r="AE43" s="276" t="s">
        <v>438</v>
      </c>
      <c r="AF43" s="128" t="s">
        <v>438</v>
      </c>
      <c r="AG43" s="128" t="s">
        <v>441</v>
      </c>
      <c r="AH43" s="128" t="s">
        <v>441</v>
      </c>
      <c r="AI43" s="128">
        <v>1000</v>
      </c>
      <c r="AJ43" s="138">
        <v>100</v>
      </c>
      <c r="AK43" s="130">
        <v>115</v>
      </c>
      <c r="AL43" s="136">
        <v>0.3</v>
      </c>
      <c r="AM43" s="136">
        <v>0.9</v>
      </c>
      <c r="AN43" s="137">
        <v>10.2</v>
      </c>
      <c r="AO43" s="200"/>
      <c r="AP43" s="429">
        <f>(8760/1000)*(Summary!$F$10*$AN43+Summary!$F$9*$AM43+Summary!$F$8*$AL43)</f>
        <v>29.170799999999996</v>
      </c>
      <c r="AQ43" s="430">
        <f t="shared" si="2"/>
        <v>29.170799999999996</v>
      </c>
      <c r="AR43" s="431"/>
      <c r="AS43" s="66" t="str">
        <f t="shared" si="0"/>
        <v>N</v>
      </c>
      <c r="AT43" s="38">
        <f t="shared" si="1"/>
        <v>0</v>
      </c>
      <c r="AU43" s="432" t="s">
        <v>0</v>
      </c>
      <c r="AV43" s="826"/>
      <c r="AW43" s="778">
        <f>Summary!$D$33</f>
        <v>30</v>
      </c>
    </row>
    <row r="44" spans="1:49" s="5" customFormat="1" ht="12.75">
      <c r="A44" s="541">
        <v>38</v>
      </c>
      <c r="B44" s="405">
        <v>249</v>
      </c>
      <c r="C44" s="54" t="s">
        <v>705</v>
      </c>
      <c r="D44" s="168">
        <v>39672</v>
      </c>
      <c r="E44" s="104" t="s">
        <v>431</v>
      </c>
      <c r="F44" s="104" t="s">
        <v>446</v>
      </c>
      <c r="G44" s="56"/>
      <c r="H44" s="670">
        <v>1</v>
      </c>
      <c r="I44" s="107" t="s">
        <v>821</v>
      </c>
      <c r="J44" s="60">
        <v>2</v>
      </c>
      <c r="K44" s="472">
        <v>2.8</v>
      </c>
      <c r="L44" s="60" t="s">
        <v>93</v>
      </c>
      <c r="M44" s="60">
        <v>4096</v>
      </c>
      <c r="N44" s="43">
        <v>4</v>
      </c>
      <c r="O44" s="60">
        <v>1</v>
      </c>
      <c r="P44" s="55" t="s">
        <v>101</v>
      </c>
      <c r="Q44" s="55" t="s">
        <v>94</v>
      </c>
      <c r="R44" s="55" t="s">
        <v>103</v>
      </c>
      <c r="S44" s="55" t="s">
        <v>438</v>
      </c>
      <c r="T44" s="108" t="s">
        <v>800</v>
      </c>
      <c r="U44" s="107">
        <v>0</v>
      </c>
      <c r="V44" s="106" t="s">
        <v>68</v>
      </c>
      <c r="W44" s="60"/>
      <c r="X44" s="56"/>
      <c r="Y44" s="56"/>
      <c r="Z44" s="199" t="s">
        <v>398</v>
      </c>
      <c r="AA44" s="490">
        <v>80</v>
      </c>
      <c r="AB44" s="521">
        <v>0.85</v>
      </c>
      <c r="AC44" s="521" t="s">
        <v>438</v>
      </c>
      <c r="AD44" s="108" t="s">
        <v>441</v>
      </c>
      <c r="AE44" s="254" t="s">
        <v>441</v>
      </c>
      <c r="AF44" s="60" t="s">
        <v>438</v>
      </c>
      <c r="AG44" s="60" t="s">
        <v>441</v>
      </c>
      <c r="AH44" s="60" t="s">
        <v>441</v>
      </c>
      <c r="AI44" s="60">
        <v>1000</v>
      </c>
      <c r="AJ44" s="112">
        <v>1000</v>
      </c>
      <c r="AK44" s="107">
        <v>115</v>
      </c>
      <c r="AL44" s="60">
        <v>0.69</v>
      </c>
      <c r="AM44" s="60">
        <v>1.04</v>
      </c>
      <c r="AN44" s="108">
        <v>13.2</v>
      </c>
      <c r="AO44" s="105"/>
      <c r="AP44" s="429">
        <f>(8760/1000)*(Summary!$F$10*$AN44+Summary!$F$9*$AM44+Summary!$F$8*$AL44)</f>
        <v>39.227279999999986</v>
      </c>
      <c r="AQ44" s="430">
        <f t="shared" si="2"/>
        <v>29.227279999999986</v>
      </c>
      <c r="AR44" s="431"/>
      <c r="AS44" s="66" t="str">
        <f t="shared" si="0"/>
        <v>Y</v>
      </c>
      <c r="AT44" s="38">
        <f t="shared" si="1"/>
        <v>10</v>
      </c>
      <c r="AU44" s="432" t="s">
        <v>0</v>
      </c>
      <c r="AV44" s="826"/>
      <c r="AW44" s="778">
        <f>Summary!$D$33</f>
        <v>30</v>
      </c>
    </row>
    <row r="45" spans="1:243" s="5" customFormat="1" ht="12.75">
      <c r="A45" s="541">
        <v>39</v>
      </c>
      <c r="B45" s="405">
        <v>397</v>
      </c>
      <c r="C45" s="130" t="s">
        <v>714</v>
      </c>
      <c r="D45" s="215"/>
      <c r="E45" s="128" t="s">
        <v>431</v>
      </c>
      <c r="F45" s="128"/>
      <c r="G45" s="132" t="s">
        <v>305</v>
      </c>
      <c r="H45" s="672">
        <v>1</v>
      </c>
      <c r="I45" s="130" t="s">
        <v>307</v>
      </c>
      <c r="J45" s="128">
        <v>1</v>
      </c>
      <c r="K45" s="136">
        <v>1.6</v>
      </c>
      <c r="L45" s="128">
        <v>1</v>
      </c>
      <c r="M45" s="131">
        <v>1024</v>
      </c>
      <c r="N45" s="43">
        <v>1</v>
      </c>
      <c r="O45" s="128">
        <v>1</v>
      </c>
      <c r="P45" s="132">
        <v>80</v>
      </c>
      <c r="Q45" s="132"/>
      <c r="R45" s="132"/>
      <c r="S45" s="132"/>
      <c r="T45" s="143"/>
      <c r="U45" s="40">
        <v>0</v>
      </c>
      <c r="V45" s="128"/>
      <c r="W45" s="128"/>
      <c r="X45" s="134" t="s">
        <v>310</v>
      </c>
      <c r="Y45" s="134"/>
      <c r="Z45" s="143" t="s">
        <v>398</v>
      </c>
      <c r="AA45" s="529">
        <v>40</v>
      </c>
      <c r="AB45" s="530"/>
      <c r="AC45" s="530"/>
      <c r="AD45" s="143" t="s">
        <v>441</v>
      </c>
      <c r="AE45" s="276" t="s">
        <v>438</v>
      </c>
      <c r="AF45" s="128" t="s">
        <v>438</v>
      </c>
      <c r="AG45" s="128" t="s">
        <v>441</v>
      </c>
      <c r="AH45" s="128" t="s">
        <v>441</v>
      </c>
      <c r="AI45" s="128">
        <v>1000</v>
      </c>
      <c r="AJ45" s="138">
        <v>100</v>
      </c>
      <c r="AK45" s="130">
        <v>115</v>
      </c>
      <c r="AL45" s="136">
        <v>0.7</v>
      </c>
      <c r="AM45" s="136">
        <v>0.8</v>
      </c>
      <c r="AN45" s="137">
        <v>9.5</v>
      </c>
      <c r="AO45" s="200"/>
      <c r="AP45" s="429">
        <f>(8760/1000)*(Summary!$F$10*$AN45+Summary!$F$9*$AM45+Summary!$F$8*$AL45)</f>
        <v>29.346</v>
      </c>
      <c r="AQ45" s="430">
        <f t="shared" si="2"/>
        <v>29.346</v>
      </c>
      <c r="AR45" s="431"/>
      <c r="AS45" s="66" t="str">
        <f t="shared" si="0"/>
        <v>N</v>
      </c>
      <c r="AT45" s="38">
        <f t="shared" si="1"/>
        <v>0</v>
      </c>
      <c r="AU45" s="432" t="s">
        <v>0</v>
      </c>
      <c r="AV45" s="834"/>
      <c r="AW45" s="778">
        <f>Summary!$D$33</f>
        <v>30</v>
      </c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</row>
    <row r="46" spans="1:49" ht="12.75">
      <c r="A46" s="541">
        <v>40</v>
      </c>
      <c r="B46" s="405">
        <v>243</v>
      </c>
      <c r="C46" s="54" t="s">
        <v>705</v>
      </c>
      <c r="D46" s="168">
        <v>39600</v>
      </c>
      <c r="E46" s="104" t="s">
        <v>431</v>
      </c>
      <c r="F46" s="104" t="s">
        <v>446</v>
      </c>
      <c r="G46" s="56"/>
      <c r="H46" s="670">
        <v>1</v>
      </c>
      <c r="I46" s="107" t="s">
        <v>821</v>
      </c>
      <c r="J46" s="60">
        <v>2</v>
      </c>
      <c r="K46" s="472">
        <v>2.53</v>
      </c>
      <c r="L46" s="60" t="s">
        <v>93</v>
      </c>
      <c r="M46" s="60">
        <v>4096</v>
      </c>
      <c r="N46" s="43">
        <v>4</v>
      </c>
      <c r="O46" s="60">
        <v>1</v>
      </c>
      <c r="P46" s="55" t="s">
        <v>723</v>
      </c>
      <c r="Q46" s="55" t="s">
        <v>94</v>
      </c>
      <c r="R46" s="55" t="s">
        <v>97</v>
      </c>
      <c r="S46" s="55" t="s">
        <v>438</v>
      </c>
      <c r="T46" s="108"/>
      <c r="U46" s="107">
        <v>0</v>
      </c>
      <c r="V46" s="106" t="s">
        <v>68</v>
      </c>
      <c r="W46" s="60"/>
      <c r="X46" s="56"/>
      <c r="Y46" s="56"/>
      <c r="Z46" s="108" t="s">
        <v>398</v>
      </c>
      <c r="AA46" s="490">
        <v>100</v>
      </c>
      <c r="AB46" s="521">
        <v>0.87</v>
      </c>
      <c r="AC46" s="521" t="s">
        <v>438</v>
      </c>
      <c r="AD46" s="108" t="s">
        <v>441</v>
      </c>
      <c r="AE46" s="254" t="s">
        <v>441</v>
      </c>
      <c r="AF46" s="60" t="s">
        <v>438</v>
      </c>
      <c r="AG46" s="60" t="s">
        <v>441</v>
      </c>
      <c r="AH46" s="60" t="s">
        <v>441</v>
      </c>
      <c r="AI46" s="60">
        <v>1000</v>
      </c>
      <c r="AJ46" s="112">
        <v>1000</v>
      </c>
      <c r="AK46" s="107">
        <v>115</v>
      </c>
      <c r="AL46" s="60">
        <v>0.8</v>
      </c>
      <c r="AM46" s="60">
        <v>1.9</v>
      </c>
      <c r="AN46" s="108">
        <v>12.8</v>
      </c>
      <c r="AO46" s="105"/>
      <c r="AP46" s="429">
        <f>(8760/1000)*(Summary!$F$10*$AN46+Summary!$F$9*$AM46+Summary!$F$8*$AL46)</f>
        <v>39.5076</v>
      </c>
      <c r="AQ46" s="430">
        <f t="shared" si="2"/>
        <v>29.507599999999996</v>
      </c>
      <c r="AR46" s="431"/>
      <c r="AS46" s="66" t="str">
        <f t="shared" si="0"/>
        <v>Y</v>
      </c>
      <c r="AT46" s="38">
        <f t="shared" si="1"/>
        <v>10</v>
      </c>
      <c r="AU46" s="432" t="s">
        <v>0</v>
      </c>
      <c r="AV46" s="826"/>
      <c r="AW46" s="778">
        <f>Summary!$D$33</f>
        <v>30</v>
      </c>
    </row>
    <row r="47" spans="1:49" s="5" customFormat="1" ht="12.75">
      <c r="A47" s="541">
        <v>41</v>
      </c>
      <c r="B47" s="405">
        <v>32</v>
      </c>
      <c r="C47" s="462" t="s">
        <v>718</v>
      </c>
      <c r="D47" s="43" t="s">
        <v>456</v>
      </c>
      <c r="E47" s="46" t="s">
        <v>431</v>
      </c>
      <c r="F47" s="46" t="s">
        <v>446</v>
      </c>
      <c r="G47" s="172"/>
      <c r="H47" s="666">
        <v>1</v>
      </c>
      <c r="I47" s="42" t="s">
        <v>457</v>
      </c>
      <c r="J47" s="43">
        <v>2</v>
      </c>
      <c r="K47" s="464">
        <v>2.4</v>
      </c>
      <c r="L47" s="43" t="s">
        <v>435</v>
      </c>
      <c r="M47" s="43">
        <v>4096</v>
      </c>
      <c r="N47" s="43">
        <v>4</v>
      </c>
      <c r="O47" s="43">
        <v>1</v>
      </c>
      <c r="P47" s="172">
        <v>250</v>
      </c>
      <c r="Q47" s="172" t="s">
        <v>436</v>
      </c>
      <c r="R47" s="172" t="s">
        <v>397</v>
      </c>
      <c r="S47" s="172" t="s">
        <v>397</v>
      </c>
      <c r="T47" s="44" t="s">
        <v>441</v>
      </c>
      <c r="U47" s="42">
        <v>0</v>
      </c>
      <c r="V47" s="43"/>
      <c r="W47" s="43"/>
      <c r="X47" s="172" t="s">
        <v>451</v>
      </c>
      <c r="Y47" s="172"/>
      <c r="Z47" s="44" t="s">
        <v>398</v>
      </c>
      <c r="AA47" s="485">
        <v>75</v>
      </c>
      <c r="AB47" s="486">
        <v>87</v>
      </c>
      <c r="AC47" s="486" t="s">
        <v>441</v>
      </c>
      <c r="AD47" s="44" t="s">
        <v>441</v>
      </c>
      <c r="AE47" s="218" t="s">
        <v>441</v>
      </c>
      <c r="AF47" s="43" t="s">
        <v>441</v>
      </c>
      <c r="AG47" s="43" t="s">
        <v>441</v>
      </c>
      <c r="AH47" s="43" t="s">
        <v>441</v>
      </c>
      <c r="AI47" s="43">
        <v>1000</v>
      </c>
      <c r="AJ47" s="175">
        <v>100</v>
      </c>
      <c r="AK47" s="42">
        <v>230</v>
      </c>
      <c r="AL47" s="43">
        <v>1.01</v>
      </c>
      <c r="AM47" s="43">
        <v>1.54</v>
      </c>
      <c r="AN47" s="44">
        <v>12.6</v>
      </c>
      <c r="AO47" s="45"/>
      <c r="AP47" s="429">
        <f>(8760/1000)*(Summary!$F$10*$AN47+Summary!$F$9*$AM47+Summary!$F$8*$AL47)</f>
        <v>39.7704</v>
      </c>
      <c r="AQ47" s="430">
        <f t="shared" si="2"/>
        <v>29.770400000000002</v>
      </c>
      <c r="AR47" s="431"/>
      <c r="AS47" s="66" t="str">
        <f t="shared" si="0"/>
        <v>Y</v>
      </c>
      <c r="AT47" s="38">
        <f t="shared" si="1"/>
        <v>10</v>
      </c>
      <c r="AU47" s="432" t="s">
        <v>0</v>
      </c>
      <c r="AV47" s="826"/>
      <c r="AW47" s="778">
        <f>Summary!$D$33</f>
        <v>30</v>
      </c>
    </row>
    <row r="48" spans="1:49" s="5" customFormat="1" ht="12.75">
      <c r="A48" s="541">
        <v>42</v>
      </c>
      <c r="B48" s="405">
        <v>241</v>
      </c>
      <c r="C48" s="54" t="s">
        <v>705</v>
      </c>
      <c r="D48" s="168">
        <v>39417</v>
      </c>
      <c r="E48" s="104" t="s">
        <v>431</v>
      </c>
      <c r="F48" s="104" t="s">
        <v>446</v>
      </c>
      <c r="G48" s="56"/>
      <c r="H48" s="670">
        <v>1</v>
      </c>
      <c r="I48" s="107" t="s">
        <v>821</v>
      </c>
      <c r="J48" s="60">
        <v>2</v>
      </c>
      <c r="K48" s="472">
        <v>2.6</v>
      </c>
      <c r="L48" s="60" t="s">
        <v>93</v>
      </c>
      <c r="M48" s="60">
        <v>4096</v>
      </c>
      <c r="N48" s="43">
        <v>4</v>
      </c>
      <c r="O48" s="60">
        <v>1</v>
      </c>
      <c r="P48" s="55" t="s">
        <v>729</v>
      </c>
      <c r="Q48" s="55" t="s">
        <v>94</v>
      </c>
      <c r="R48" s="55" t="s">
        <v>95</v>
      </c>
      <c r="S48" s="55" t="s">
        <v>438</v>
      </c>
      <c r="T48" s="108"/>
      <c r="U48" s="107">
        <v>0</v>
      </c>
      <c r="V48" s="106" t="s">
        <v>68</v>
      </c>
      <c r="W48" s="60"/>
      <c r="X48" s="56"/>
      <c r="Y48" s="56"/>
      <c r="Z48" s="108" t="s">
        <v>398</v>
      </c>
      <c r="AA48" s="490">
        <v>100</v>
      </c>
      <c r="AB48" s="521">
        <v>0.87</v>
      </c>
      <c r="AC48" s="521" t="s">
        <v>438</v>
      </c>
      <c r="AD48" s="108" t="s">
        <v>441</v>
      </c>
      <c r="AE48" s="254" t="s">
        <v>441</v>
      </c>
      <c r="AF48" s="60" t="s">
        <v>438</v>
      </c>
      <c r="AG48" s="60" t="s">
        <v>441</v>
      </c>
      <c r="AH48" s="60" t="s">
        <v>441</v>
      </c>
      <c r="AI48" s="60">
        <v>1000</v>
      </c>
      <c r="AJ48" s="112">
        <v>1000</v>
      </c>
      <c r="AK48" s="107">
        <v>115</v>
      </c>
      <c r="AL48" s="60">
        <v>0.5</v>
      </c>
      <c r="AM48" s="60">
        <v>2</v>
      </c>
      <c r="AN48" s="108">
        <v>13.5</v>
      </c>
      <c r="AO48" s="105"/>
      <c r="AP48" s="429">
        <f>(8760/1000)*(Summary!$F$10*$AN48+Summary!$F$9*$AM48+Summary!$F$8*$AL48)</f>
        <v>39.858</v>
      </c>
      <c r="AQ48" s="430">
        <f t="shared" si="2"/>
        <v>29.857999999999997</v>
      </c>
      <c r="AR48" s="431"/>
      <c r="AS48" s="66" t="str">
        <f t="shared" si="0"/>
        <v>Y</v>
      </c>
      <c r="AT48" s="38">
        <f t="shared" si="1"/>
        <v>10</v>
      </c>
      <c r="AU48" s="432" t="s">
        <v>0</v>
      </c>
      <c r="AV48" s="826"/>
      <c r="AW48" s="778">
        <f>Summary!$D$33</f>
        <v>30</v>
      </c>
    </row>
    <row r="49" spans="1:243" s="3" customFormat="1" ht="12.75">
      <c r="A49" s="541">
        <v>43</v>
      </c>
      <c r="B49" s="405">
        <v>16</v>
      </c>
      <c r="C49" s="462" t="s">
        <v>718</v>
      </c>
      <c r="D49" s="43" t="s">
        <v>454</v>
      </c>
      <c r="E49" s="46" t="s">
        <v>431</v>
      </c>
      <c r="F49" s="46" t="s">
        <v>446</v>
      </c>
      <c r="G49" s="172"/>
      <c r="H49" s="666">
        <v>1</v>
      </c>
      <c r="I49" s="42" t="s">
        <v>455</v>
      </c>
      <c r="J49" s="43">
        <v>2</v>
      </c>
      <c r="K49" s="464">
        <v>2.8</v>
      </c>
      <c r="L49" s="43" t="s">
        <v>435</v>
      </c>
      <c r="M49" s="43">
        <v>4096</v>
      </c>
      <c r="N49" s="43">
        <v>4</v>
      </c>
      <c r="O49" s="43">
        <v>2</v>
      </c>
      <c r="P49" s="172">
        <v>320</v>
      </c>
      <c r="Q49" s="172" t="s">
        <v>436</v>
      </c>
      <c r="R49" s="172" t="s">
        <v>397</v>
      </c>
      <c r="S49" s="172" t="s">
        <v>397</v>
      </c>
      <c r="T49" s="44" t="s">
        <v>441</v>
      </c>
      <c r="U49" s="42">
        <v>0</v>
      </c>
      <c r="V49" s="43"/>
      <c r="W49" s="43"/>
      <c r="X49" s="172" t="s">
        <v>449</v>
      </c>
      <c r="Y49" s="172"/>
      <c r="Z49" s="44" t="s">
        <v>398</v>
      </c>
      <c r="AA49" s="485">
        <v>90</v>
      </c>
      <c r="AB49" s="486">
        <v>86.6</v>
      </c>
      <c r="AC49" s="486" t="s">
        <v>441</v>
      </c>
      <c r="AD49" s="44" t="s">
        <v>441</v>
      </c>
      <c r="AE49" s="218" t="s">
        <v>441</v>
      </c>
      <c r="AF49" s="43" t="s">
        <v>441</v>
      </c>
      <c r="AG49" s="43" t="s">
        <v>441</v>
      </c>
      <c r="AH49" s="43" t="s">
        <v>441</v>
      </c>
      <c r="AI49" s="43">
        <v>1000</v>
      </c>
      <c r="AJ49" s="175">
        <v>1000</v>
      </c>
      <c r="AK49" s="42">
        <v>230</v>
      </c>
      <c r="AL49" s="43">
        <v>0.96</v>
      </c>
      <c r="AM49" s="43">
        <v>1.12</v>
      </c>
      <c r="AN49" s="44">
        <v>12.9</v>
      </c>
      <c r="AO49" s="45"/>
      <c r="AP49" s="429">
        <f>(8760/1000)*(Summary!$F$10*$AN49+Summary!$F$9*$AM49+Summary!$F$8*$AL49)</f>
        <v>39.928079999999994</v>
      </c>
      <c r="AQ49" s="430">
        <f t="shared" si="2"/>
        <v>29.928079999999994</v>
      </c>
      <c r="AR49" s="431"/>
      <c r="AS49" s="66" t="str">
        <f t="shared" si="0"/>
        <v>Y</v>
      </c>
      <c r="AT49" s="38">
        <f t="shared" si="1"/>
        <v>10</v>
      </c>
      <c r="AU49" s="432" t="s">
        <v>0</v>
      </c>
      <c r="AV49" s="826"/>
      <c r="AW49" s="778">
        <f>Summary!$D$33</f>
        <v>30</v>
      </c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</row>
    <row r="50" spans="1:49" s="3" customFormat="1" ht="12.75">
      <c r="A50" s="541">
        <v>44</v>
      </c>
      <c r="B50" s="405">
        <v>26</v>
      </c>
      <c r="C50" s="462" t="s">
        <v>718</v>
      </c>
      <c r="D50" s="43" t="s">
        <v>462</v>
      </c>
      <c r="E50" s="46" t="s">
        <v>431</v>
      </c>
      <c r="F50" s="46" t="s">
        <v>446</v>
      </c>
      <c r="G50" s="172"/>
      <c r="H50" s="666">
        <v>1</v>
      </c>
      <c r="I50" s="42" t="s">
        <v>457</v>
      </c>
      <c r="J50" s="43">
        <v>2</v>
      </c>
      <c r="K50" s="464">
        <v>2.4</v>
      </c>
      <c r="L50" s="43" t="s">
        <v>435</v>
      </c>
      <c r="M50" s="43">
        <v>4096</v>
      </c>
      <c r="N50" s="43">
        <v>4</v>
      </c>
      <c r="O50" s="43">
        <v>1</v>
      </c>
      <c r="P50" s="172">
        <v>250</v>
      </c>
      <c r="Q50" s="172" t="s">
        <v>436</v>
      </c>
      <c r="R50" s="172" t="s">
        <v>397</v>
      </c>
      <c r="S50" s="172" t="s">
        <v>397</v>
      </c>
      <c r="T50" s="44" t="s">
        <v>441</v>
      </c>
      <c r="U50" s="42">
        <v>0</v>
      </c>
      <c r="V50" s="43"/>
      <c r="W50" s="43"/>
      <c r="X50" s="172" t="s">
        <v>449</v>
      </c>
      <c r="Y50" s="172"/>
      <c r="Z50" s="44" t="s">
        <v>398</v>
      </c>
      <c r="AA50" s="485">
        <v>75</v>
      </c>
      <c r="AB50" s="486">
        <v>87</v>
      </c>
      <c r="AC50" s="486" t="s">
        <v>441</v>
      </c>
      <c r="AD50" s="44" t="s">
        <v>441</v>
      </c>
      <c r="AE50" s="218" t="s">
        <v>441</v>
      </c>
      <c r="AF50" s="43" t="s">
        <v>441</v>
      </c>
      <c r="AG50" s="43" t="s">
        <v>441</v>
      </c>
      <c r="AH50" s="43" t="s">
        <v>441</v>
      </c>
      <c r="AI50" s="43">
        <v>1000</v>
      </c>
      <c r="AJ50" s="175">
        <v>100</v>
      </c>
      <c r="AK50" s="42">
        <v>230</v>
      </c>
      <c r="AL50" s="43">
        <v>0.99</v>
      </c>
      <c r="AM50" s="43">
        <v>1.57</v>
      </c>
      <c r="AN50" s="44">
        <v>12.7</v>
      </c>
      <c r="AO50" s="45"/>
      <c r="AP50" s="429">
        <f>(8760/1000)*(Summary!$F$10*$AN50+Summary!$F$9*$AM50+Summary!$F$8*$AL50)</f>
        <v>39.95436</v>
      </c>
      <c r="AQ50" s="430">
        <f t="shared" si="2"/>
        <v>29.95436</v>
      </c>
      <c r="AR50" s="431"/>
      <c r="AS50" s="66" t="str">
        <f t="shared" si="0"/>
        <v>Y</v>
      </c>
      <c r="AT50" s="38">
        <f t="shared" si="1"/>
        <v>10</v>
      </c>
      <c r="AU50" s="432" t="s">
        <v>0</v>
      </c>
      <c r="AV50" s="829"/>
      <c r="AW50" s="778">
        <f>Summary!$D$33</f>
        <v>30</v>
      </c>
    </row>
    <row r="51" spans="1:49" ht="12.75">
      <c r="A51" s="541">
        <v>45</v>
      </c>
      <c r="B51" s="405">
        <v>40</v>
      </c>
      <c r="C51" s="462" t="s">
        <v>718</v>
      </c>
      <c r="D51" s="43" t="s">
        <v>467</v>
      </c>
      <c r="E51" s="46" t="s">
        <v>431</v>
      </c>
      <c r="F51" s="46" t="s">
        <v>446</v>
      </c>
      <c r="G51" s="172"/>
      <c r="H51" s="666">
        <v>1</v>
      </c>
      <c r="I51" s="42" t="s">
        <v>460</v>
      </c>
      <c r="J51" s="43">
        <v>2</v>
      </c>
      <c r="K51" s="464">
        <v>2.5</v>
      </c>
      <c r="L51" s="43" t="s">
        <v>435</v>
      </c>
      <c r="M51" s="43">
        <v>4096</v>
      </c>
      <c r="N51" s="43">
        <v>4</v>
      </c>
      <c r="O51" s="43">
        <v>2</v>
      </c>
      <c r="P51" s="172">
        <v>250</v>
      </c>
      <c r="Q51" s="172" t="s">
        <v>436</v>
      </c>
      <c r="R51" s="172" t="s">
        <v>397</v>
      </c>
      <c r="S51" s="172" t="s">
        <v>397</v>
      </c>
      <c r="T51" s="44" t="s">
        <v>441</v>
      </c>
      <c r="U51" s="42">
        <v>0</v>
      </c>
      <c r="V51" s="43"/>
      <c r="W51" s="43"/>
      <c r="X51" s="172" t="s">
        <v>451</v>
      </c>
      <c r="Y51" s="172"/>
      <c r="Z51" s="44" t="s">
        <v>398</v>
      </c>
      <c r="AA51" s="485">
        <v>75</v>
      </c>
      <c r="AB51" s="486">
        <v>87</v>
      </c>
      <c r="AC51" s="486" t="s">
        <v>441</v>
      </c>
      <c r="AD51" s="44" t="s">
        <v>441</v>
      </c>
      <c r="AE51" s="218" t="s">
        <v>441</v>
      </c>
      <c r="AF51" s="43" t="s">
        <v>441</v>
      </c>
      <c r="AG51" s="43" t="s">
        <v>441</v>
      </c>
      <c r="AH51" s="43" t="s">
        <v>441</v>
      </c>
      <c r="AI51" s="43">
        <v>1000</v>
      </c>
      <c r="AJ51" s="175">
        <v>1000</v>
      </c>
      <c r="AK51" s="42">
        <v>230</v>
      </c>
      <c r="AL51" s="43">
        <v>1.43</v>
      </c>
      <c r="AM51" s="43">
        <v>1.96</v>
      </c>
      <c r="AN51" s="44">
        <v>11.7</v>
      </c>
      <c r="AO51" s="45"/>
      <c r="AP51" s="429">
        <f>(8760/1000)*(Summary!$F$10*$AN51+Summary!$F$9*$AM51+Summary!$F$8*$AL51)</f>
        <v>39.98064</v>
      </c>
      <c r="AQ51" s="430">
        <f t="shared" si="2"/>
        <v>29.98064</v>
      </c>
      <c r="AR51" s="431"/>
      <c r="AS51" s="66" t="str">
        <f t="shared" si="0"/>
        <v>Y</v>
      </c>
      <c r="AT51" s="38">
        <f t="shared" si="1"/>
        <v>10</v>
      </c>
      <c r="AU51" s="432" t="s">
        <v>0</v>
      </c>
      <c r="AV51" s="826"/>
      <c r="AW51" s="778">
        <f>Summary!$D$33</f>
        <v>30</v>
      </c>
    </row>
    <row r="52" spans="1:49" s="5" customFormat="1" ht="12.75">
      <c r="A52" s="541">
        <v>46</v>
      </c>
      <c r="B52" s="405">
        <v>248</v>
      </c>
      <c r="C52" s="54" t="s">
        <v>705</v>
      </c>
      <c r="D52" s="168">
        <v>39615</v>
      </c>
      <c r="E52" s="104" t="s">
        <v>431</v>
      </c>
      <c r="F52" s="104" t="s">
        <v>446</v>
      </c>
      <c r="G52" s="56"/>
      <c r="H52" s="670">
        <v>1</v>
      </c>
      <c r="I52" s="107" t="s">
        <v>821</v>
      </c>
      <c r="J52" s="60">
        <v>2</v>
      </c>
      <c r="K52" s="472">
        <v>2.8</v>
      </c>
      <c r="L52" s="60" t="s">
        <v>93</v>
      </c>
      <c r="M52" s="60">
        <v>4096</v>
      </c>
      <c r="N52" s="43">
        <v>4</v>
      </c>
      <c r="O52" s="60">
        <v>1</v>
      </c>
      <c r="P52" s="55" t="s">
        <v>101</v>
      </c>
      <c r="Q52" s="55" t="s">
        <v>94</v>
      </c>
      <c r="R52" s="55" t="s">
        <v>102</v>
      </c>
      <c r="S52" s="55" t="s">
        <v>438</v>
      </c>
      <c r="T52" s="108" t="s">
        <v>800</v>
      </c>
      <c r="U52" s="107">
        <v>0</v>
      </c>
      <c r="V52" s="106" t="s">
        <v>68</v>
      </c>
      <c r="W52" s="60"/>
      <c r="X52" s="56"/>
      <c r="Y52" s="56"/>
      <c r="Z52" s="199" t="s">
        <v>398</v>
      </c>
      <c r="AA52" s="490">
        <v>80</v>
      </c>
      <c r="AB52" s="521">
        <v>0.85</v>
      </c>
      <c r="AC52" s="521" t="s">
        <v>438</v>
      </c>
      <c r="AD52" s="108" t="s">
        <v>441</v>
      </c>
      <c r="AE52" s="254" t="s">
        <v>441</v>
      </c>
      <c r="AF52" s="60" t="s">
        <v>438</v>
      </c>
      <c r="AG52" s="60" t="s">
        <v>441</v>
      </c>
      <c r="AH52" s="60" t="s">
        <v>441</v>
      </c>
      <c r="AI52" s="60">
        <v>1000</v>
      </c>
      <c r="AJ52" s="112">
        <v>1000</v>
      </c>
      <c r="AK52" s="107">
        <v>230</v>
      </c>
      <c r="AL52" s="60">
        <v>0.55</v>
      </c>
      <c r="AM52" s="60">
        <v>1.41</v>
      </c>
      <c r="AN52" s="108">
        <v>13.66</v>
      </c>
      <c r="AO52" s="105"/>
      <c r="AP52" s="429">
        <f>(8760/1000)*(Summary!$F$10*$AN52+Summary!$F$9*$AM52+Summary!$F$8*$AL52)</f>
        <v>40.02444</v>
      </c>
      <c r="AQ52" s="430">
        <f t="shared" si="2"/>
        <v>30.02444</v>
      </c>
      <c r="AR52" s="431"/>
      <c r="AS52" s="66" t="str">
        <f t="shared" si="0"/>
        <v>Y</v>
      </c>
      <c r="AT52" s="38">
        <f t="shared" si="1"/>
        <v>10</v>
      </c>
      <c r="AU52" s="432" t="s">
        <v>0</v>
      </c>
      <c r="AV52" s="826"/>
      <c r="AW52" s="778">
        <f>Summary!$D$33</f>
        <v>30</v>
      </c>
    </row>
    <row r="53" spans="1:49" s="5" customFormat="1" ht="12.75">
      <c r="A53" s="541">
        <v>47</v>
      </c>
      <c r="B53" s="405">
        <v>67</v>
      </c>
      <c r="C53" s="462" t="s">
        <v>718</v>
      </c>
      <c r="D53" s="43" t="s">
        <v>466</v>
      </c>
      <c r="E53" s="46" t="s">
        <v>431</v>
      </c>
      <c r="F53" s="46" t="s">
        <v>446</v>
      </c>
      <c r="G53" s="172"/>
      <c r="H53" s="666">
        <v>1</v>
      </c>
      <c r="I53" s="42" t="s">
        <v>434</v>
      </c>
      <c r="J53" s="43">
        <v>2</v>
      </c>
      <c r="K53" s="464">
        <v>2.8</v>
      </c>
      <c r="L53" s="43" t="s">
        <v>435</v>
      </c>
      <c r="M53" s="43">
        <v>4096</v>
      </c>
      <c r="N53" s="43">
        <v>4</v>
      </c>
      <c r="O53" s="43">
        <v>1</v>
      </c>
      <c r="P53" s="172">
        <v>320</v>
      </c>
      <c r="Q53" s="172" t="s">
        <v>436</v>
      </c>
      <c r="R53" s="172" t="s">
        <v>397</v>
      </c>
      <c r="S53" s="172" t="s">
        <v>397</v>
      </c>
      <c r="T53" s="44" t="s">
        <v>441</v>
      </c>
      <c r="U53" s="42">
        <v>0</v>
      </c>
      <c r="V53" s="43"/>
      <c r="W53" s="43"/>
      <c r="X53" s="172" t="s">
        <v>449</v>
      </c>
      <c r="Y53" s="172"/>
      <c r="Z53" s="44" t="s">
        <v>398</v>
      </c>
      <c r="AA53" s="485">
        <v>75</v>
      </c>
      <c r="AB53" s="486">
        <v>87</v>
      </c>
      <c r="AC53" s="486" t="s">
        <v>441</v>
      </c>
      <c r="AD53" s="44" t="s">
        <v>441</v>
      </c>
      <c r="AE53" s="218" t="s">
        <v>441</v>
      </c>
      <c r="AF53" s="43" t="s">
        <v>441</v>
      </c>
      <c r="AG53" s="43" t="s">
        <v>441</v>
      </c>
      <c r="AH53" s="43" t="s">
        <v>441</v>
      </c>
      <c r="AI53" s="43">
        <v>1000</v>
      </c>
      <c r="AJ53" s="175">
        <v>1000</v>
      </c>
      <c r="AK53" s="42">
        <v>115</v>
      </c>
      <c r="AL53" s="43">
        <v>1.24</v>
      </c>
      <c r="AM53" s="43">
        <v>1.56</v>
      </c>
      <c r="AN53" s="44">
        <v>12.3</v>
      </c>
      <c r="AO53" s="45"/>
      <c r="AP53" s="429">
        <f>(8760/1000)*(Summary!$F$10*$AN53+Summary!$F$9*$AM53+Summary!$F$8*$AL53)</f>
        <v>40.2084</v>
      </c>
      <c r="AQ53" s="430">
        <f t="shared" si="2"/>
        <v>30.208399999999997</v>
      </c>
      <c r="AR53" s="431"/>
      <c r="AS53" s="66" t="str">
        <f t="shared" si="0"/>
        <v>Y</v>
      </c>
      <c r="AT53" s="38">
        <f t="shared" si="1"/>
        <v>10</v>
      </c>
      <c r="AU53" s="432" t="s">
        <v>0</v>
      </c>
      <c r="AV53" s="826"/>
      <c r="AW53" s="778">
        <f>Summary!$D$33</f>
        <v>30</v>
      </c>
    </row>
    <row r="54" spans="1:49" ht="12.75">
      <c r="A54" s="541">
        <v>48</v>
      </c>
      <c r="B54" s="405">
        <v>75</v>
      </c>
      <c r="C54" s="462" t="s">
        <v>718</v>
      </c>
      <c r="D54" s="43" t="s">
        <v>447</v>
      </c>
      <c r="E54" s="46" t="s">
        <v>431</v>
      </c>
      <c r="F54" s="46" t="s">
        <v>432</v>
      </c>
      <c r="G54" s="172"/>
      <c r="H54" s="666">
        <v>1</v>
      </c>
      <c r="I54" s="42" t="s">
        <v>434</v>
      </c>
      <c r="J54" s="43">
        <v>2</v>
      </c>
      <c r="K54" s="464">
        <v>2.8</v>
      </c>
      <c r="L54" s="43" t="s">
        <v>435</v>
      </c>
      <c r="M54" s="43">
        <v>8192</v>
      </c>
      <c r="N54" s="43">
        <v>8</v>
      </c>
      <c r="O54" s="43">
        <v>1</v>
      </c>
      <c r="P54" s="172">
        <v>200</v>
      </c>
      <c r="Q54" s="172" t="s">
        <v>436</v>
      </c>
      <c r="R54" s="172" t="s">
        <v>397</v>
      </c>
      <c r="S54" s="172" t="s">
        <v>397</v>
      </c>
      <c r="T54" s="44" t="s">
        <v>438</v>
      </c>
      <c r="U54" s="42">
        <v>1</v>
      </c>
      <c r="V54" s="43" t="s">
        <v>473</v>
      </c>
      <c r="W54" s="43">
        <v>256</v>
      </c>
      <c r="X54" s="172" t="s">
        <v>451</v>
      </c>
      <c r="Y54" s="172"/>
      <c r="Z54" s="44" t="s">
        <v>398</v>
      </c>
      <c r="AA54" s="485">
        <v>75</v>
      </c>
      <c r="AB54" s="486">
        <v>85.4</v>
      </c>
      <c r="AC54" s="486" t="s">
        <v>441</v>
      </c>
      <c r="AD54" s="44" t="s">
        <v>441</v>
      </c>
      <c r="AE54" s="218" t="s">
        <v>441</v>
      </c>
      <c r="AF54" s="43" t="s">
        <v>441</v>
      </c>
      <c r="AG54" s="43" t="s">
        <v>441</v>
      </c>
      <c r="AH54" s="43" t="s">
        <v>441</v>
      </c>
      <c r="AI54" s="43">
        <v>1000</v>
      </c>
      <c r="AJ54" s="175">
        <v>1000</v>
      </c>
      <c r="AK54" s="42">
        <v>115</v>
      </c>
      <c r="AL54" s="43">
        <v>1.37</v>
      </c>
      <c r="AM54" s="43">
        <v>2</v>
      </c>
      <c r="AN54" s="44">
        <v>11.9</v>
      </c>
      <c r="AO54" s="47"/>
      <c r="AP54" s="429">
        <f>(8760/1000)*(Summary!$F$10*$AN54+Summary!$F$9*$AM54+Summary!$F$8*$AL54)</f>
        <v>40.22592</v>
      </c>
      <c r="AQ54" s="430">
        <f t="shared" si="2"/>
        <v>30.225920000000002</v>
      </c>
      <c r="AR54" s="431"/>
      <c r="AS54" s="66" t="str">
        <f t="shared" si="0"/>
        <v>Y</v>
      </c>
      <c r="AT54" s="38">
        <f t="shared" si="1"/>
        <v>10</v>
      </c>
      <c r="AU54" s="432" t="s">
        <v>0</v>
      </c>
      <c r="AV54" s="826">
        <v>64</v>
      </c>
      <c r="AW54" s="778">
        <f>Summary!$D$33</f>
        <v>30</v>
      </c>
    </row>
    <row r="55" spans="1:49" ht="12.75">
      <c r="A55" s="541">
        <v>49</v>
      </c>
      <c r="B55" s="405">
        <v>246</v>
      </c>
      <c r="C55" s="54" t="s">
        <v>705</v>
      </c>
      <c r="D55" s="168">
        <v>39409</v>
      </c>
      <c r="E55" s="104" t="s">
        <v>431</v>
      </c>
      <c r="F55" s="104" t="s">
        <v>446</v>
      </c>
      <c r="G55" s="56"/>
      <c r="H55" s="670">
        <v>1</v>
      </c>
      <c r="I55" s="107" t="s">
        <v>821</v>
      </c>
      <c r="J55" s="60">
        <v>2</v>
      </c>
      <c r="K55" s="472">
        <v>2.4</v>
      </c>
      <c r="L55" s="60" t="s">
        <v>93</v>
      </c>
      <c r="M55" s="60">
        <v>4096</v>
      </c>
      <c r="N55" s="43">
        <v>4</v>
      </c>
      <c r="O55" s="60">
        <v>1</v>
      </c>
      <c r="P55" s="55" t="s">
        <v>741</v>
      </c>
      <c r="Q55" s="55" t="s">
        <v>94</v>
      </c>
      <c r="R55" s="55" t="s">
        <v>99</v>
      </c>
      <c r="S55" s="55" t="s">
        <v>438</v>
      </c>
      <c r="T55" s="108" t="s">
        <v>800</v>
      </c>
      <c r="U55" s="107">
        <v>0</v>
      </c>
      <c r="V55" s="106" t="s">
        <v>68</v>
      </c>
      <c r="W55" s="60"/>
      <c r="X55" s="56"/>
      <c r="Y55" s="56"/>
      <c r="Z55" s="199" t="s">
        <v>398</v>
      </c>
      <c r="AA55" s="490">
        <v>80</v>
      </c>
      <c r="AB55" s="521">
        <v>0.85</v>
      </c>
      <c r="AC55" s="521" t="s">
        <v>438</v>
      </c>
      <c r="AD55" s="108" t="s">
        <v>441</v>
      </c>
      <c r="AE55" s="254" t="s">
        <v>441</v>
      </c>
      <c r="AF55" s="60" t="s">
        <v>438</v>
      </c>
      <c r="AG55" s="60" t="s">
        <v>441</v>
      </c>
      <c r="AH55" s="60" t="s">
        <v>441</v>
      </c>
      <c r="AI55" s="60">
        <v>1000</v>
      </c>
      <c r="AJ55" s="112">
        <v>1000</v>
      </c>
      <c r="AK55" s="107">
        <v>230</v>
      </c>
      <c r="AL55" s="60">
        <v>0.65</v>
      </c>
      <c r="AM55" s="60">
        <v>2.14</v>
      </c>
      <c r="AN55" s="108">
        <v>13.31</v>
      </c>
      <c r="AO55" s="105"/>
      <c r="AP55" s="429">
        <f>(8760/1000)*(Summary!$F$10*$AN55+Summary!$F$9*$AM55+Summary!$F$8*$AL55)</f>
        <v>40.26971999999999</v>
      </c>
      <c r="AQ55" s="430">
        <f t="shared" si="2"/>
        <v>30.269719999999992</v>
      </c>
      <c r="AR55" s="431"/>
      <c r="AS55" s="66" t="str">
        <f t="shared" si="0"/>
        <v>Y</v>
      </c>
      <c r="AT55" s="38">
        <f t="shared" si="1"/>
        <v>10</v>
      </c>
      <c r="AU55" s="432" t="s">
        <v>0</v>
      </c>
      <c r="AV55" s="826"/>
      <c r="AW55" s="778">
        <f>Summary!$D$33</f>
        <v>30</v>
      </c>
    </row>
    <row r="56" spans="1:49" s="5" customFormat="1" ht="12.75">
      <c r="A56" s="541">
        <v>50</v>
      </c>
      <c r="B56" s="405">
        <v>400</v>
      </c>
      <c r="C56" s="130" t="s">
        <v>702</v>
      </c>
      <c r="D56" s="128"/>
      <c r="E56" s="128" t="s">
        <v>431</v>
      </c>
      <c r="F56" s="128"/>
      <c r="G56" s="132" t="s">
        <v>301</v>
      </c>
      <c r="H56" s="672">
        <v>1</v>
      </c>
      <c r="I56" s="130" t="s">
        <v>312</v>
      </c>
      <c r="J56" s="128">
        <v>2</v>
      </c>
      <c r="K56" s="136">
        <v>2.2</v>
      </c>
      <c r="L56" s="128">
        <v>1</v>
      </c>
      <c r="M56" s="131">
        <v>1024</v>
      </c>
      <c r="N56" s="43">
        <v>1</v>
      </c>
      <c r="O56" s="128">
        <v>1</v>
      </c>
      <c r="P56" s="132">
        <v>120</v>
      </c>
      <c r="Q56" s="132"/>
      <c r="R56" s="132"/>
      <c r="S56" s="132"/>
      <c r="T56" s="143"/>
      <c r="U56" s="40">
        <v>0</v>
      </c>
      <c r="V56" s="128"/>
      <c r="W56" s="128"/>
      <c r="X56" s="134" t="s">
        <v>313</v>
      </c>
      <c r="Y56" s="134"/>
      <c r="Z56" s="143" t="s">
        <v>398</v>
      </c>
      <c r="AA56" s="529">
        <v>65</v>
      </c>
      <c r="AB56" s="530"/>
      <c r="AC56" s="530"/>
      <c r="AD56" s="143" t="s">
        <v>441</v>
      </c>
      <c r="AE56" s="276" t="s">
        <v>438</v>
      </c>
      <c r="AF56" s="128" t="s">
        <v>438</v>
      </c>
      <c r="AG56" s="128" t="s">
        <v>441</v>
      </c>
      <c r="AH56" s="128" t="s">
        <v>441</v>
      </c>
      <c r="AI56" s="128">
        <v>1000</v>
      </c>
      <c r="AJ56" s="138">
        <v>1000</v>
      </c>
      <c r="AK56" s="130">
        <v>115</v>
      </c>
      <c r="AL56" s="136">
        <v>0.58789</v>
      </c>
      <c r="AM56" s="136">
        <v>1.3338</v>
      </c>
      <c r="AN56" s="137">
        <v>9.9223</v>
      </c>
      <c r="AO56" s="200"/>
      <c r="AP56" s="429">
        <f>(8760/1000)*(Summary!$F$10*$AN56+Summary!$F$9*$AM56+Summary!$F$8*$AL56)</f>
        <v>30.334163039999996</v>
      </c>
      <c r="AQ56" s="430">
        <f t="shared" si="2"/>
        <v>30.334163039999996</v>
      </c>
      <c r="AR56" s="431"/>
      <c r="AS56" s="66" t="str">
        <f t="shared" si="0"/>
        <v>N</v>
      </c>
      <c r="AT56" s="38">
        <f t="shared" si="1"/>
        <v>0</v>
      </c>
      <c r="AU56" s="432" t="s">
        <v>0</v>
      </c>
      <c r="AV56" s="826"/>
      <c r="AW56" s="778">
        <f>Summary!$D$33</f>
        <v>30</v>
      </c>
    </row>
    <row r="57" spans="1:49" s="5" customFormat="1" ht="12.75">
      <c r="A57" s="541">
        <v>51</v>
      </c>
      <c r="B57" s="405">
        <v>288</v>
      </c>
      <c r="C57" s="40" t="s">
        <v>711</v>
      </c>
      <c r="D57" s="59">
        <v>39685</v>
      </c>
      <c r="E57" s="37" t="s">
        <v>431</v>
      </c>
      <c r="F57" s="37" t="s">
        <v>432</v>
      </c>
      <c r="G57" s="49" t="s">
        <v>265</v>
      </c>
      <c r="H57" s="667">
        <v>1</v>
      </c>
      <c r="I57" s="50" t="s">
        <v>268</v>
      </c>
      <c r="J57" s="39">
        <v>2</v>
      </c>
      <c r="K57" s="465">
        <v>2.8</v>
      </c>
      <c r="L57" s="39" t="s">
        <v>66</v>
      </c>
      <c r="M57" s="39">
        <v>4096</v>
      </c>
      <c r="N57" s="43">
        <v>4</v>
      </c>
      <c r="O57" s="39">
        <v>1</v>
      </c>
      <c r="P57" s="49">
        <v>160</v>
      </c>
      <c r="Q57" s="49" t="s">
        <v>110</v>
      </c>
      <c r="R57" s="49" t="s">
        <v>274</v>
      </c>
      <c r="S57" s="49" t="s">
        <v>438</v>
      </c>
      <c r="T57" s="57" t="s">
        <v>438</v>
      </c>
      <c r="U57" s="50">
        <v>1</v>
      </c>
      <c r="V57" s="39" t="s">
        <v>275</v>
      </c>
      <c r="W57" s="39">
        <v>512</v>
      </c>
      <c r="X57" s="75" t="s">
        <v>449</v>
      </c>
      <c r="Y57" s="75"/>
      <c r="Z57" s="57" t="s">
        <v>398</v>
      </c>
      <c r="AA57" s="487">
        <v>90</v>
      </c>
      <c r="AB57" s="496">
        <v>0.87</v>
      </c>
      <c r="AC57" s="489" t="s">
        <v>441</v>
      </c>
      <c r="AD57" s="57" t="s">
        <v>441</v>
      </c>
      <c r="AE57" s="58" t="s">
        <v>438</v>
      </c>
      <c r="AF57" s="39" t="s">
        <v>438</v>
      </c>
      <c r="AG57" s="39" t="s">
        <v>441</v>
      </c>
      <c r="AH57" s="39" t="s">
        <v>441</v>
      </c>
      <c r="AI57" s="39">
        <v>100</v>
      </c>
      <c r="AJ57" s="61">
        <v>100</v>
      </c>
      <c r="AK57" s="50">
        <v>230</v>
      </c>
      <c r="AL57" s="39">
        <v>0.58</v>
      </c>
      <c r="AM57" s="39">
        <v>1.58</v>
      </c>
      <c r="AN57" s="57">
        <v>13.68</v>
      </c>
      <c r="AO57" s="53"/>
      <c r="AP57" s="429">
        <f>(8760/1000)*(Summary!$F$10*$AN57+Summary!$F$9*$AM57+Summary!$F$8*$AL57)</f>
        <v>40.3836</v>
      </c>
      <c r="AQ57" s="430">
        <f t="shared" si="2"/>
        <v>30.3836</v>
      </c>
      <c r="AR57" s="431"/>
      <c r="AS57" s="66" t="str">
        <f t="shared" si="0"/>
        <v>Y</v>
      </c>
      <c r="AT57" s="38">
        <f t="shared" si="1"/>
        <v>10</v>
      </c>
      <c r="AU57" s="432" t="s">
        <v>0</v>
      </c>
      <c r="AV57" s="834"/>
      <c r="AW57" s="778">
        <f>Summary!$D$33</f>
        <v>30</v>
      </c>
    </row>
    <row r="58" spans="1:49" s="5" customFormat="1" ht="12.75">
      <c r="A58" s="541">
        <v>52</v>
      </c>
      <c r="B58" s="405">
        <v>296</v>
      </c>
      <c r="C58" s="40" t="s">
        <v>711</v>
      </c>
      <c r="D58" s="59">
        <v>39685</v>
      </c>
      <c r="E58" s="37" t="s">
        <v>431</v>
      </c>
      <c r="F58" s="37" t="s">
        <v>446</v>
      </c>
      <c r="G58" s="49" t="s">
        <v>265</v>
      </c>
      <c r="H58" s="667">
        <v>1</v>
      </c>
      <c r="I58" s="50" t="s">
        <v>268</v>
      </c>
      <c r="J58" s="39">
        <v>2</v>
      </c>
      <c r="K58" s="465">
        <v>2.4</v>
      </c>
      <c r="L58" s="39" t="s">
        <v>75</v>
      </c>
      <c r="M58" s="39">
        <v>1024</v>
      </c>
      <c r="N58" s="43">
        <v>1</v>
      </c>
      <c r="O58" s="39">
        <v>1</v>
      </c>
      <c r="P58" s="49">
        <v>160</v>
      </c>
      <c r="Q58" s="49" t="s">
        <v>110</v>
      </c>
      <c r="R58" s="49" t="s">
        <v>274</v>
      </c>
      <c r="S58" s="49" t="s">
        <v>438</v>
      </c>
      <c r="T58" s="57" t="s">
        <v>441</v>
      </c>
      <c r="U58" s="50">
        <v>0</v>
      </c>
      <c r="V58" s="39" t="s">
        <v>782</v>
      </c>
      <c r="W58" s="39">
        <v>0</v>
      </c>
      <c r="X58" s="75" t="s">
        <v>449</v>
      </c>
      <c r="Y58" s="75"/>
      <c r="Z58" s="57" t="s">
        <v>398</v>
      </c>
      <c r="AA58" s="487">
        <v>65</v>
      </c>
      <c r="AB58" s="496">
        <v>0.87</v>
      </c>
      <c r="AC58" s="489" t="s">
        <v>438</v>
      </c>
      <c r="AD58" s="57" t="s">
        <v>441</v>
      </c>
      <c r="AE58" s="58" t="s">
        <v>438</v>
      </c>
      <c r="AF58" s="39" t="s">
        <v>438</v>
      </c>
      <c r="AG58" s="39" t="s">
        <v>441</v>
      </c>
      <c r="AH58" s="39" t="s">
        <v>441</v>
      </c>
      <c r="AI58" s="39">
        <v>100</v>
      </c>
      <c r="AJ58" s="61">
        <v>100</v>
      </c>
      <c r="AK58" s="50">
        <v>230</v>
      </c>
      <c r="AL58" s="39">
        <v>0.66</v>
      </c>
      <c r="AM58" s="39">
        <v>0.85</v>
      </c>
      <c r="AN58" s="57">
        <v>10</v>
      </c>
      <c r="AO58" s="53"/>
      <c r="AP58" s="429">
        <f>(8760/1000)*(Summary!$F$10*$AN58+Summary!$F$9*$AM58+Summary!$F$8*$AL58)</f>
        <v>30.49356</v>
      </c>
      <c r="AQ58" s="430">
        <f t="shared" si="2"/>
        <v>30.49356</v>
      </c>
      <c r="AR58" s="431"/>
      <c r="AS58" s="66" t="str">
        <f t="shared" si="0"/>
        <v>N</v>
      </c>
      <c r="AT58" s="38">
        <f t="shared" si="1"/>
        <v>0</v>
      </c>
      <c r="AU58" s="432" t="s">
        <v>0</v>
      </c>
      <c r="AV58" s="826"/>
      <c r="AW58" s="778">
        <f>Summary!$D$33</f>
        <v>30</v>
      </c>
    </row>
    <row r="59" spans="1:49" s="5" customFormat="1" ht="12.75">
      <c r="A59" s="541">
        <v>53</v>
      </c>
      <c r="B59" s="405">
        <v>30</v>
      </c>
      <c r="C59" s="462" t="s">
        <v>718</v>
      </c>
      <c r="D59" s="43" t="s">
        <v>461</v>
      </c>
      <c r="E59" s="46" t="s">
        <v>431</v>
      </c>
      <c r="F59" s="46" t="s">
        <v>446</v>
      </c>
      <c r="G59" s="172"/>
      <c r="H59" s="666">
        <v>1</v>
      </c>
      <c r="I59" s="42" t="s">
        <v>463</v>
      </c>
      <c r="J59" s="43">
        <v>2</v>
      </c>
      <c r="K59" s="464">
        <v>2.4</v>
      </c>
      <c r="L59" s="43" t="s">
        <v>435</v>
      </c>
      <c r="M59" s="43">
        <v>4096</v>
      </c>
      <c r="N59" s="43">
        <v>4</v>
      </c>
      <c r="O59" s="43">
        <v>1</v>
      </c>
      <c r="P59" s="172">
        <v>250</v>
      </c>
      <c r="Q59" s="172" t="s">
        <v>436</v>
      </c>
      <c r="R59" s="172" t="s">
        <v>397</v>
      </c>
      <c r="S59" s="172" t="s">
        <v>397</v>
      </c>
      <c r="T59" s="44" t="s">
        <v>441</v>
      </c>
      <c r="U59" s="42">
        <v>0</v>
      </c>
      <c r="V59" s="43"/>
      <c r="W59" s="43"/>
      <c r="X59" s="172" t="s">
        <v>451</v>
      </c>
      <c r="Y59" s="172"/>
      <c r="Z59" s="44" t="s">
        <v>398</v>
      </c>
      <c r="AA59" s="485">
        <v>75</v>
      </c>
      <c r="AB59" s="486">
        <v>87</v>
      </c>
      <c r="AC59" s="486" t="s">
        <v>441</v>
      </c>
      <c r="AD59" s="44" t="s">
        <v>441</v>
      </c>
      <c r="AE59" s="218" t="s">
        <v>441</v>
      </c>
      <c r="AF59" s="43" t="s">
        <v>441</v>
      </c>
      <c r="AG59" s="43" t="s">
        <v>441</v>
      </c>
      <c r="AH59" s="43" t="s">
        <v>441</v>
      </c>
      <c r="AI59" s="43">
        <v>1000</v>
      </c>
      <c r="AJ59" s="175">
        <v>100</v>
      </c>
      <c r="AK59" s="42">
        <v>230</v>
      </c>
      <c r="AL59" s="43">
        <v>1.04</v>
      </c>
      <c r="AM59" s="43">
        <v>1.4</v>
      </c>
      <c r="AN59" s="44">
        <v>12.9</v>
      </c>
      <c r="AO59" s="45"/>
      <c r="AP59" s="429">
        <f>(8760/1000)*(Summary!$F$10*$AN59+Summary!$F$9*$AM59+Summary!$F$8*$AL59)</f>
        <v>40.59383999999999</v>
      </c>
      <c r="AQ59" s="430">
        <f t="shared" si="2"/>
        <v>30.593839999999993</v>
      </c>
      <c r="AR59" s="431"/>
      <c r="AS59" s="66" t="str">
        <f t="shared" si="0"/>
        <v>Y</v>
      </c>
      <c r="AT59" s="38">
        <f t="shared" si="1"/>
        <v>10</v>
      </c>
      <c r="AU59" s="432" t="s">
        <v>0</v>
      </c>
      <c r="AV59" s="837"/>
      <c r="AW59" s="778">
        <f>Summary!$D$33</f>
        <v>30</v>
      </c>
    </row>
    <row r="60" spans="1:49" s="5" customFormat="1" ht="12.75">
      <c r="A60" s="541">
        <v>54</v>
      </c>
      <c r="B60" s="405">
        <v>313</v>
      </c>
      <c r="C60" s="40" t="s">
        <v>700</v>
      </c>
      <c r="D60" s="59">
        <v>39490</v>
      </c>
      <c r="E60" s="37" t="s">
        <v>431</v>
      </c>
      <c r="F60" s="37" t="s">
        <v>446</v>
      </c>
      <c r="G60" s="49"/>
      <c r="H60" s="667">
        <v>1</v>
      </c>
      <c r="I60" s="50" t="s">
        <v>821</v>
      </c>
      <c r="J60" s="39">
        <v>2</v>
      </c>
      <c r="K60" s="465">
        <v>2.4</v>
      </c>
      <c r="L60" s="39" t="s">
        <v>822</v>
      </c>
      <c r="M60" s="39">
        <v>2048</v>
      </c>
      <c r="N60" s="43">
        <v>2</v>
      </c>
      <c r="O60" s="39">
        <v>1</v>
      </c>
      <c r="P60" s="49"/>
      <c r="Q60" s="49"/>
      <c r="R60" s="49"/>
      <c r="S60" s="49"/>
      <c r="T60" s="57" t="s">
        <v>441</v>
      </c>
      <c r="U60" s="50">
        <v>0</v>
      </c>
      <c r="V60" s="39" t="s">
        <v>490</v>
      </c>
      <c r="W60" s="39">
        <v>144</v>
      </c>
      <c r="X60" s="75"/>
      <c r="Y60" s="75"/>
      <c r="Z60" s="57" t="s">
        <v>398</v>
      </c>
      <c r="AA60" s="487"/>
      <c r="AB60" s="489"/>
      <c r="AC60" s="489"/>
      <c r="AD60" s="57" t="s">
        <v>441</v>
      </c>
      <c r="AE60" s="58" t="s">
        <v>441</v>
      </c>
      <c r="AF60" s="39" t="s">
        <v>438</v>
      </c>
      <c r="AG60" s="39" t="s">
        <v>441</v>
      </c>
      <c r="AH60" s="39" t="s">
        <v>441</v>
      </c>
      <c r="AI60" s="39" t="s">
        <v>441</v>
      </c>
      <c r="AJ60" s="61" t="s">
        <v>441</v>
      </c>
      <c r="AK60" s="50">
        <v>115</v>
      </c>
      <c r="AL60" s="39">
        <v>0.546</v>
      </c>
      <c r="AM60" s="39">
        <v>1.344</v>
      </c>
      <c r="AN60" s="57">
        <v>10.13</v>
      </c>
      <c r="AO60" s="53"/>
      <c r="AP60" s="429">
        <f>(8760/1000)*(Summary!$F$10*$AN60+Summary!$F$9*$AM60+Summary!$F$8*$AL60)</f>
        <v>30.66876</v>
      </c>
      <c r="AQ60" s="430">
        <f t="shared" si="2"/>
        <v>30.66876</v>
      </c>
      <c r="AR60" s="431"/>
      <c r="AS60" s="66" t="str">
        <f t="shared" si="0"/>
        <v>N</v>
      </c>
      <c r="AT60" s="38">
        <f t="shared" si="1"/>
        <v>0</v>
      </c>
      <c r="AU60" s="432" t="s">
        <v>0</v>
      </c>
      <c r="AV60" s="826"/>
      <c r="AW60" s="778">
        <f>Summary!$D$33</f>
        <v>30</v>
      </c>
    </row>
    <row r="61" spans="1:49" s="5" customFormat="1" ht="12.75">
      <c r="A61" s="541">
        <v>55</v>
      </c>
      <c r="B61" s="405">
        <v>36</v>
      </c>
      <c r="C61" s="462" t="s">
        <v>718</v>
      </c>
      <c r="D61" s="43" t="s">
        <v>464</v>
      </c>
      <c r="E61" s="46" t="s">
        <v>431</v>
      </c>
      <c r="F61" s="46" t="s">
        <v>446</v>
      </c>
      <c r="G61" s="172"/>
      <c r="H61" s="666">
        <v>1</v>
      </c>
      <c r="I61" s="42" t="s">
        <v>465</v>
      </c>
      <c r="J61" s="43">
        <v>2</v>
      </c>
      <c r="K61" s="464">
        <v>2.6</v>
      </c>
      <c r="L61" s="43" t="s">
        <v>435</v>
      </c>
      <c r="M61" s="43">
        <v>4096</v>
      </c>
      <c r="N61" s="43">
        <v>4</v>
      </c>
      <c r="O61" s="43">
        <v>1</v>
      </c>
      <c r="P61" s="172">
        <v>250</v>
      </c>
      <c r="Q61" s="172" t="s">
        <v>436</v>
      </c>
      <c r="R61" s="172" t="s">
        <v>397</v>
      </c>
      <c r="S61" s="172" t="s">
        <v>397</v>
      </c>
      <c r="T61" s="44" t="s">
        <v>441</v>
      </c>
      <c r="U61" s="42">
        <v>0</v>
      </c>
      <c r="V61" s="43"/>
      <c r="W61" s="43"/>
      <c r="X61" s="172" t="s">
        <v>449</v>
      </c>
      <c r="Y61" s="172"/>
      <c r="Z61" s="44" t="s">
        <v>398</v>
      </c>
      <c r="AA61" s="485">
        <v>75</v>
      </c>
      <c r="AB61" s="486">
        <v>87</v>
      </c>
      <c r="AC61" s="486" t="s">
        <v>441</v>
      </c>
      <c r="AD61" s="44" t="s">
        <v>441</v>
      </c>
      <c r="AE61" s="218" t="s">
        <v>441</v>
      </c>
      <c r="AF61" s="43" t="s">
        <v>441</v>
      </c>
      <c r="AG61" s="43" t="s">
        <v>441</v>
      </c>
      <c r="AH61" s="43" t="s">
        <v>441</v>
      </c>
      <c r="AI61" s="43">
        <v>1000</v>
      </c>
      <c r="AJ61" s="175">
        <v>1000</v>
      </c>
      <c r="AK61" s="42">
        <v>230</v>
      </c>
      <c r="AL61" s="43">
        <v>1.54</v>
      </c>
      <c r="AM61" s="43">
        <v>1.7</v>
      </c>
      <c r="AN61" s="44">
        <v>11.9</v>
      </c>
      <c r="AO61" s="45"/>
      <c r="AP61" s="429">
        <f>(8760/1000)*(Summary!$F$10*$AN61+Summary!$F$9*$AM61+Summary!$F$8*$AL61)</f>
        <v>40.85664</v>
      </c>
      <c r="AQ61" s="430">
        <f t="shared" si="2"/>
        <v>30.85664</v>
      </c>
      <c r="AR61" s="431"/>
      <c r="AS61" s="66" t="str">
        <f t="shared" si="0"/>
        <v>Y</v>
      </c>
      <c r="AT61" s="38">
        <f t="shared" si="1"/>
        <v>10</v>
      </c>
      <c r="AU61" s="432" t="s">
        <v>0</v>
      </c>
      <c r="AV61" s="826"/>
      <c r="AW61" s="778">
        <f>Summary!$D$33</f>
        <v>30</v>
      </c>
    </row>
    <row r="62" spans="1:49" ht="12.75">
      <c r="A62" s="541">
        <v>56</v>
      </c>
      <c r="B62" s="405">
        <v>272</v>
      </c>
      <c r="C62" s="54" t="s">
        <v>705</v>
      </c>
      <c r="D62" s="168">
        <v>39362</v>
      </c>
      <c r="E62" s="104" t="s">
        <v>431</v>
      </c>
      <c r="F62" s="104" t="s">
        <v>446</v>
      </c>
      <c r="G62" s="56"/>
      <c r="H62" s="670">
        <v>1</v>
      </c>
      <c r="I62" s="107" t="s">
        <v>224</v>
      </c>
      <c r="J62" s="60">
        <v>2</v>
      </c>
      <c r="K62" s="472">
        <v>1.06</v>
      </c>
      <c r="L62" s="60" t="s">
        <v>108</v>
      </c>
      <c r="M62" s="60">
        <v>1024</v>
      </c>
      <c r="N62" s="43">
        <v>1</v>
      </c>
      <c r="O62" s="60">
        <v>1</v>
      </c>
      <c r="P62" s="55">
        <v>40</v>
      </c>
      <c r="Q62" s="55" t="s">
        <v>654</v>
      </c>
      <c r="R62" s="255" t="s">
        <v>68</v>
      </c>
      <c r="S62" s="55" t="s">
        <v>438</v>
      </c>
      <c r="T62" s="108" t="s">
        <v>800</v>
      </c>
      <c r="U62" s="107">
        <v>0</v>
      </c>
      <c r="V62" s="60" t="s">
        <v>654</v>
      </c>
      <c r="W62" s="60"/>
      <c r="X62" s="56" t="s">
        <v>449</v>
      </c>
      <c r="Y62" s="56">
        <v>24</v>
      </c>
      <c r="Z62" s="108" t="s">
        <v>398</v>
      </c>
      <c r="AA62" s="490">
        <v>60</v>
      </c>
      <c r="AB62" s="521">
        <v>0.85</v>
      </c>
      <c r="AC62" s="521" t="s">
        <v>438</v>
      </c>
      <c r="AD62" s="108" t="s">
        <v>441</v>
      </c>
      <c r="AE62" s="254" t="s">
        <v>441</v>
      </c>
      <c r="AF62" s="60" t="s">
        <v>438</v>
      </c>
      <c r="AG62" s="60" t="s">
        <v>441</v>
      </c>
      <c r="AH62" s="60" t="s">
        <v>438</v>
      </c>
      <c r="AI62" s="60">
        <v>1000</v>
      </c>
      <c r="AJ62" s="112">
        <v>1000</v>
      </c>
      <c r="AK62" s="107">
        <v>115</v>
      </c>
      <c r="AL62" s="60">
        <v>0.3</v>
      </c>
      <c r="AM62" s="60">
        <v>1.8</v>
      </c>
      <c r="AN62" s="108">
        <v>10.6</v>
      </c>
      <c r="AO62" s="105"/>
      <c r="AP62" s="429">
        <f>(8760/1000)*(Summary!$F$10*$AN62+Summary!$F$9*$AM62+Summary!$F$8*$AL62)</f>
        <v>31.0104</v>
      </c>
      <c r="AQ62" s="430">
        <f t="shared" si="2"/>
        <v>31.0104</v>
      </c>
      <c r="AR62" s="431"/>
      <c r="AS62" s="66" t="str">
        <f t="shared" si="0"/>
        <v>N</v>
      </c>
      <c r="AT62" s="38">
        <f t="shared" si="1"/>
        <v>0</v>
      </c>
      <c r="AU62" s="432" t="s">
        <v>0</v>
      </c>
      <c r="AV62" s="826"/>
      <c r="AW62" s="778">
        <f>Summary!$D$33</f>
        <v>30</v>
      </c>
    </row>
    <row r="63" spans="1:49" ht="12.75">
      <c r="A63" s="541">
        <v>57</v>
      </c>
      <c r="B63" s="405">
        <v>38</v>
      </c>
      <c r="C63" s="462" t="s">
        <v>718</v>
      </c>
      <c r="D63" s="43" t="s">
        <v>466</v>
      </c>
      <c r="E63" s="46" t="s">
        <v>431</v>
      </c>
      <c r="F63" s="46" t="s">
        <v>446</v>
      </c>
      <c r="G63" s="172"/>
      <c r="H63" s="666">
        <v>1</v>
      </c>
      <c r="I63" s="42" t="s">
        <v>434</v>
      </c>
      <c r="J63" s="43">
        <v>2</v>
      </c>
      <c r="K63" s="464">
        <v>2.8</v>
      </c>
      <c r="L63" s="43" t="s">
        <v>435</v>
      </c>
      <c r="M63" s="43">
        <v>4096</v>
      </c>
      <c r="N63" s="43">
        <v>4</v>
      </c>
      <c r="O63" s="43">
        <v>1</v>
      </c>
      <c r="P63" s="172">
        <v>320</v>
      </c>
      <c r="Q63" s="172" t="s">
        <v>436</v>
      </c>
      <c r="R63" s="172" t="s">
        <v>397</v>
      </c>
      <c r="S63" s="172" t="s">
        <v>397</v>
      </c>
      <c r="T63" s="44" t="s">
        <v>441</v>
      </c>
      <c r="U63" s="42">
        <v>0</v>
      </c>
      <c r="V63" s="43"/>
      <c r="W63" s="43"/>
      <c r="X63" s="172" t="s">
        <v>449</v>
      </c>
      <c r="Y63" s="172"/>
      <c r="Z63" s="44" t="s">
        <v>398</v>
      </c>
      <c r="AA63" s="485">
        <v>75</v>
      </c>
      <c r="AB63" s="486">
        <v>87</v>
      </c>
      <c r="AC63" s="486" t="s">
        <v>441</v>
      </c>
      <c r="AD63" s="44" t="s">
        <v>441</v>
      </c>
      <c r="AE63" s="218" t="s">
        <v>441</v>
      </c>
      <c r="AF63" s="43" t="s">
        <v>441</v>
      </c>
      <c r="AG63" s="43" t="s">
        <v>441</v>
      </c>
      <c r="AH63" s="43" t="s">
        <v>441</v>
      </c>
      <c r="AI63" s="43">
        <v>1000</v>
      </c>
      <c r="AJ63" s="175">
        <v>1000</v>
      </c>
      <c r="AK63" s="42">
        <v>230</v>
      </c>
      <c r="AL63" s="43">
        <v>1.33</v>
      </c>
      <c r="AM63" s="43">
        <v>1.64</v>
      </c>
      <c r="AN63" s="44">
        <v>12.4</v>
      </c>
      <c r="AO63" s="45"/>
      <c r="AP63" s="429">
        <f>(8760/1000)*(Summary!$F$10*$AN63+Summary!$F$9*$AM63+Summary!$F$8*$AL63)</f>
        <v>41.014320000000005</v>
      </c>
      <c r="AQ63" s="430">
        <f t="shared" si="2"/>
        <v>31.014320000000005</v>
      </c>
      <c r="AR63" s="431"/>
      <c r="AS63" s="66" t="str">
        <f t="shared" si="0"/>
        <v>Y</v>
      </c>
      <c r="AT63" s="38">
        <f t="shared" si="1"/>
        <v>10</v>
      </c>
      <c r="AU63" s="432" t="s">
        <v>0</v>
      </c>
      <c r="AV63" s="826"/>
      <c r="AW63" s="778">
        <f>Summary!$D$33</f>
        <v>30</v>
      </c>
    </row>
    <row r="64" spans="1:49" ht="12.75">
      <c r="A64" s="541">
        <v>58</v>
      </c>
      <c r="B64" s="405">
        <v>21</v>
      </c>
      <c r="C64" s="462" t="s">
        <v>718</v>
      </c>
      <c r="D64" s="43" t="s">
        <v>459</v>
      </c>
      <c r="E64" s="46" t="s">
        <v>431</v>
      </c>
      <c r="F64" s="46" t="s">
        <v>446</v>
      </c>
      <c r="G64" s="172"/>
      <c r="H64" s="666">
        <v>1</v>
      </c>
      <c r="I64" s="42" t="s">
        <v>460</v>
      </c>
      <c r="J64" s="43">
        <v>2</v>
      </c>
      <c r="K64" s="464">
        <v>2.5</v>
      </c>
      <c r="L64" s="43" t="s">
        <v>435</v>
      </c>
      <c r="M64" s="43">
        <v>4096</v>
      </c>
      <c r="N64" s="43">
        <v>4</v>
      </c>
      <c r="O64" s="43">
        <v>1</v>
      </c>
      <c r="P64" s="172">
        <v>250</v>
      </c>
      <c r="Q64" s="172" t="s">
        <v>436</v>
      </c>
      <c r="R64" s="172" t="s">
        <v>397</v>
      </c>
      <c r="S64" s="172" t="s">
        <v>397</v>
      </c>
      <c r="T64" s="44" t="s">
        <v>441</v>
      </c>
      <c r="U64" s="42">
        <v>0</v>
      </c>
      <c r="V64" s="43"/>
      <c r="W64" s="43"/>
      <c r="X64" s="172" t="s">
        <v>449</v>
      </c>
      <c r="Y64" s="172"/>
      <c r="Z64" s="44" t="s">
        <v>398</v>
      </c>
      <c r="AA64" s="485">
        <v>75</v>
      </c>
      <c r="AB64" s="486">
        <v>87</v>
      </c>
      <c r="AC64" s="486" t="s">
        <v>441</v>
      </c>
      <c r="AD64" s="44" t="s">
        <v>441</v>
      </c>
      <c r="AE64" s="218" t="s">
        <v>441</v>
      </c>
      <c r="AF64" s="43" t="s">
        <v>441</v>
      </c>
      <c r="AG64" s="43" t="s">
        <v>441</v>
      </c>
      <c r="AH64" s="43" t="s">
        <v>441</v>
      </c>
      <c r="AI64" s="43">
        <v>1000</v>
      </c>
      <c r="AJ64" s="175">
        <v>100</v>
      </c>
      <c r="AK64" s="42">
        <v>115</v>
      </c>
      <c r="AL64" s="43">
        <v>0.91</v>
      </c>
      <c r="AM64" s="43">
        <v>1.24</v>
      </c>
      <c r="AN64" s="44">
        <v>13.5</v>
      </c>
      <c r="AO64" s="45"/>
      <c r="AP64" s="429">
        <f>(8760/1000)*(Summary!$F$10*$AN64+Summary!$F$9*$AM64+Summary!$F$8*$AL64)</f>
        <v>41.347199999999994</v>
      </c>
      <c r="AQ64" s="430">
        <f t="shared" si="2"/>
        <v>31.347199999999994</v>
      </c>
      <c r="AR64" s="431"/>
      <c r="AS64" s="66" t="str">
        <f t="shared" si="0"/>
        <v>Y</v>
      </c>
      <c r="AT64" s="38">
        <f t="shared" si="1"/>
        <v>10</v>
      </c>
      <c r="AU64" s="432" t="s">
        <v>0</v>
      </c>
      <c r="AV64" s="833"/>
      <c r="AW64" s="778">
        <f>Summary!$D$33</f>
        <v>30</v>
      </c>
    </row>
    <row r="65" spans="1:49" ht="12.75">
      <c r="A65" s="541">
        <v>59</v>
      </c>
      <c r="B65" s="405">
        <v>68</v>
      </c>
      <c r="C65" s="462" t="s">
        <v>718</v>
      </c>
      <c r="D65" s="43" t="s">
        <v>466</v>
      </c>
      <c r="E65" s="46" t="s">
        <v>431</v>
      </c>
      <c r="F65" s="46" t="s">
        <v>446</v>
      </c>
      <c r="G65" s="172"/>
      <c r="H65" s="666">
        <v>1</v>
      </c>
      <c r="I65" s="42" t="s">
        <v>434</v>
      </c>
      <c r="J65" s="43">
        <v>2</v>
      </c>
      <c r="K65" s="464">
        <v>2.8</v>
      </c>
      <c r="L65" s="43" t="s">
        <v>435</v>
      </c>
      <c r="M65" s="43">
        <v>4096</v>
      </c>
      <c r="N65" s="43">
        <v>4</v>
      </c>
      <c r="O65" s="43">
        <v>1</v>
      </c>
      <c r="P65" s="172">
        <v>320</v>
      </c>
      <c r="Q65" s="172" t="s">
        <v>436</v>
      </c>
      <c r="R65" s="172" t="s">
        <v>397</v>
      </c>
      <c r="S65" s="172" t="s">
        <v>397</v>
      </c>
      <c r="T65" s="44" t="s">
        <v>441</v>
      </c>
      <c r="U65" s="42">
        <v>0</v>
      </c>
      <c r="V65" s="43"/>
      <c r="W65" s="43"/>
      <c r="X65" s="172" t="s">
        <v>449</v>
      </c>
      <c r="Y65" s="172"/>
      <c r="Z65" s="44" t="s">
        <v>398</v>
      </c>
      <c r="AA65" s="485">
        <v>75</v>
      </c>
      <c r="AB65" s="486">
        <v>87</v>
      </c>
      <c r="AC65" s="486" t="s">
        <v>441</v>
      </c>
      <c r="AD65" s="44" t="s">
        <v>441</v>
      </c>
      <c r="AE65" s="218" t="s">
        <v>441</v>
      </c>
      <c r="AF65" s="43" t="s">
        <v>441</v>
      </c>
      <c r="AG65" s="43" t="s">
        <v>441</v>
      </c>
      <c r="AH65" s="43" t="s">
        <v>441</v>
      </c>
      <c r="AI65" s="43">
        <v>1000</v>
      </c>
      <c r="AJ65" s="175">
        <v>1000</v>
      </c>
      <c r="AK65" s="42">
        <v>230</v>
      </c>
      <c r="AL65" s="43">
        <v>1.36</v>
      </c>
      <c r="AM65" s="43">
        <v>1.68</v>
      </c>
      <c r="AN65" s="44">
        <v>12.6</v>
      </c>
      <c r="AO65" s="45"/>
      <c r="AP65" s="429">
        <f>(8760/1000)*(Summary!$F$10*$AN65+Summary!$F$9*$AM65+Summary!$F$8*$AL65)</f>
        <v>41.73264</v>
      </c>
      <c r="AQ65" s="430">
        <f t="shared" si="2"/>
        <v>31.732640000000004</v>
      </c>
      <c r="AR65" s="431"/>
      <c r="AS65" s="66" t="str">
        <f t="shared" si="0"/>
        <v>Y</v>
      </c>
      <c r="AT65" s="38">
        <f t="shared" si="1"/>
        <v>10</v>
      </c>
      <c r="AU65" s="432" t="s">
        <v>0</v>
      </c>
      <c r="AV65" s="826"/>
      <c r="AW65" s="778">
        <f>Summary!$D$33</f>
        <v>30</v>
      </c>
    </row>
    <row r="66" spans="1:49" s="3" customFormat="1" ht="12.75">
      <c r="A66" s="541">
        <v>60</v>
      </c>
      <c r="B66" s="405">
        <v>403</v>
      </c>
      <c r="C66" s="130" t="s">
        <v>707</v>
      </c>
      <c r="D66" s="215"/>
      <c r="E66" s="128" t="s">
        <v>431</v>
      </c>
      <c r="F66" s="128"/>
      <c r="G66" s="132" t="s">
        <v>305</v>
      </c>
      <c r="H66" s="672">
        <v>1</v>
      </c>
      <c r="I66" s="130" t="s">
        <v>307</v>
      </c>
      <c r="J66" s="128">
        <v>1</v>
      </c>
      <c r="K66" s="136">
        <v>1.6</v>
      </c>
      <c r="L66" s="128">
        <v>1</v>
      </c>
      <c r="M66" s="131">
        <v>1024</v>
      </c>
      <c r="N66" s="43">
        <v>1</v>
      </c>
      <c r="O66" s="128">
        <v>1</v>
      </c>
      <c r="P66" s="132">
        <v>160</v>
      </c>
      <c r="Q66" s="132"/>
      <c r="R66" s="132"/>
      <c r="S66" s="132"/>
      <c r="T66" s="143"/>
      <c r="U66" s="40">
        <v>0</v>
      </c>
      <c r="V66" s="128"/>
      <c r="W66" s="128"/>
      <c r="X66" s="134" t="s">
        <v>316</v>
      </c>
      <c r="Y66" s="134"/>
      <c r="Z66" s="143" t="s">
        <v>398</v>
      </c>
      <c r="AA66" s="529">
        <v>36</v>
      </c>
      <c r="AB66" s="530"/>
      <c r="AC66" s="530"/>
      <c r="AD66" s="143" t="s">
        <v>441</v>
      </c>
      <c r="AE66" s="276" t="s">
        <v>438</v>
      </c>
      <c r="AF66" s="128" t="s">
        <v>438</v>
      </c>
      <c r="AG66" s="128" t="s">
        <v>441</v>
      </c>
      <c r="AH66" s="128" t="s">
        <v>441</v>
      </c>
      <c r="AI66" s="128">
        <v>1000</v>
      </c>
      <c r="AJ66" s="138">
        <v>100</v>
      </c>
      <c r="AK66" s="130">
        <v>115</v>
      </c>
      <c r="AL66" s="136">
        <v>0.6</v>
      </c>
      <c r="AM66" s="136">
        <v>0.9</v>
      </c>
      <c r="AN66" s="137">
        <v>10.6</v>
      </c>
      <c r="AO66" s="200"/>
      <c r="AP66" s="429">
        <f>(8760/1000)*(Summary!$F$10*$AN66+Summary!$F$9*$AM66+Summary!$F$8*$AL66)</f>
        <v>31.798799999999993</v>
      </c>
      <c r="AQ66" s="430">
        <f t="shared" si="2"/>
        <v>31.798799999999993</v>
      </c>
      <c r="AR66" s="431"/>
      <c r="AS66" s="66" t="str">
        <f t="shared" si="0"/>
        <v>N</v>
      </c>
      <c r="AT66" s="38">
        <f t="shared" si="1"/>
        <v>0</v>
      </c>
      <c r="AU66" s="432" t="s">
        <v>0</v>
      </c>
      <c r="AV66" s="830"/>
      <c r="AW66" s="778">
        <f>Summary!$D$33</f>
        <v>30</v>
      </c>
    </row>
    <row r="67" spans="1:49" ht="12.75">
      <c r="A67" s="541">
        <v>61</v>
      </c>
      <c r="B67" s="405">
        <v>399</v>
      </c>
      <c r="C67" s="130" t="s">
        <v>713</v>
      </c>
      <c r="D67" s="215"/>
      <c r="E67" s="128" t="s">
        <v>431</v>
      </c>
      <c r="F67" s="128"/>
      <c r="G67" s="132" t="s">
        <v>305</v>
      </c>
      <c r="H67" s="672">
        <v>1</v>
      </c>
      <c r="I67" s="130" t="s">
        <v>307</v>
      </c>
      <c r="J67" s="128">
        <v>1</v>
      </c>
      <c r="K67" s="136">
        <v>1.6</v>
      </c>
      <c r="L67" s="128">
        <v>1</v>
      </c>
      <c r="M67" s="131">
        <v>1024</v>
      </c>
      <c r="N67" s="43">
        <v>1</v>
      </c>
      <c r="O67" s="128">
        <v>1</v>
      </c>
      <c r="P67" s="132">
        <v>80</v>
      </c>
      <c r="Q67" s="132"/>
      <c r="R67" s="132"/>
      <c r="S67" s="132"/>
      <c r="T67" s="143"/>
      <c r="U67" s="40">
        <v>0</v>
      </c>
      <c r="V67" s="128"/>
      <c r="W67" s="128"/>
      <c r="X67" s="134" t="s">
        <v>310</v>
      </c>
      <c r="Y67" s="134"/>
      <c r="Z67" s="143" t="s">
        <v>398</v>
      </c>
      <c r="AA67" s="529">
        <v>65</v>
      </c>
      <c r="AB67" s="530"/>
      <c r="AC67" s="530"/>
      <c r="AD67" s="143" t="s">
        <v>441</v>
      </c>
      <c r="AE67" s="276" t="s">
        <v>438</v>
      </c>
      <c r="AF67" s="128" t="s">
        <v>438</v>
      </c>
      <c r="AG67" s="128" t="s">
        <v>441</v>
      </c>
      <c r="AH67" s="128" t="s">
        <v>441</v>
      </c>
      <c r="AI67" s="128">
        <v>1000</v>
      </c>
      <c r="AJ67" s="138">
        <v>100</v>
      </c>
      <c r="AK67" s="130">
        <v>115</v>
      </c>
      <c r="AL67" s="136">
        <v>1</v>
      </c>
      <c r="AM67" s="136">
        <v>1.1</v>
      </c>
      <c r="AN67" s="137">
        <v>9.8</v>
      </c>
      <c r="AO67" s="200"/>
      <c r="AP67" s="429">
        <f>(8760/1000)*(Summary!$F$10*$AN67+Summary!$F$9*$AM67+Summary!$F$8*$AL67)</f>
        <v>31.974</v>
      </c>
      <c r="AQ67" s="430">
        <f t="shared" si="2"/>
        <v>31.974</v>
      </c>
      <c r="AR67" s="431"/>
      <c r="AS67" s="66" t="str">
        <f t="shared" si="0"/>
        <v>N</v>
      </c>
      <c r="AT67" s="38">
        <f t="shared" si="1"/>
        <v>0</v>
      </c>
      <c r="AU67" s="432" t="s">
        <v>0</v>
      </c>
      <c r="AV67" s="834"/>
      <c r="AW67" s="778">
        <f>Summary!$D$33</f>
        <v>30</v>
      </c>
    </row>
    <row r="68" spans="1:49" s="5" customFormat="1" ht="12.75">
      <c r="A68" s="541">
        <v>62</v>
      </c>
      <c r="B68" s="405">
        <v>66</v>
      </c>
      <c r="C68" s="462" t="s">
        <v>718</v>
      </c>
      <c r="D68" s="43" t="s">
        <v>467</v>
      </c>
      <c r="E68" s="46" t="s">
        <v>431</v>
      </c>
      <c r="F68" s="46" t="s">
        <v>446</v>
      </c>
      <c r="G68" s="172"/>
      <c r="H68" s="666">
        <v>1</v>
      </c>
      <c r="I68" s="42" t="s">
        <v>465</v>
      </c>
      <c r="J68" s="43">
        <v>2</v>
      </c>
      <c r="K68" s="464">
        <v>2.6</v>
      </c>
      <c r="L68" s="43" t="s">
        <v>435</v>
      </c>
      <c r="M68" s="43">
        <v>4096</v>
      </c>
      <c r="N68" s="43">
        <v>4</v>
      </c>
      <c r="O68" s="43">
        <v>1</v>
      </c>
      <c r="P68" s="172">
        <v>250</v>
      </c>
      <c r="Q68" s="172" t="s">
        <v>436</v>
      </c>
      <c r="R68" s="172" t="s">
        <v>397</v>
      </c>
      <c r="S68" s="172" t="s">
        <v>397</v>
      </c>
      <c r="T68" s="44" t="s">
        <v>441</v>
      </c>
      <c r="U68" s="42">
        <v>0</v>
      </c>
      <c r="V68" s="43"/>
      <c r="W68" s="43"/>
      <c r="X68" s="172" t="s">
        <v>449</v>
      </c>
      <c r="Y68" s="172"/>
      <c r="Z68" s="44" t="s">
        <v>398</v>
      </c>
      <c r="AA68" s="485">
        <v>75</v>
      </c>
      <c r="AB68" s="486">
        <v>87</v>
      </c>
      <c r="AC68" s="486" t="s">
        <v>441</v>
      </c>
      <c r="AD68" s="44" t="s">
        <v>441</v>
      </c>
      <c r="AE68" s="218" t="s">
        <v>441</v>
      </c>
      <c r="AF68" s="43" t="s">
        <v>441</v>
      </c>
      <c r="AG68" s="43" t="s">
        <v>441</v>
      </c>
      <c r="AH68" s="43" t="s">
        <v>441</v>
      </c>
      <c r="AI68" s="43">
        <v>1000</v>
      </c>
      <c r="AJ68" s="175">
        <v>1000</v>
      </c>
      <c r="AK68" s="42">
        <v>230</v>
      </c>
      <c r="AL68" s="43">
        <v>1.54</v>
      </c>
      <c r="AM68" s="43">
        <v>1.8</v>
      </c>
      <c r="AN68" s="44">
        <v>12.3</v>
      </c>
      <c r="AO68" s="45"/>
      <c r="AP68" s="429">
        <f>(8760/1000)*(Summary!$F$10*$AN68+Summary!$F$9*$AM68+Summary!$F$8*$AL68)</f>
        <v>41.99544</v>
      </c>
      <c r="AQ68" s="430">
        <f t="shared" si="2"/>
        <v>31.995440000000002</v>
      </c>
      <c r="AR68" s="431"/>
      <c r="AS68" s="66" t="str">
        <f t="shared" si="0"/>
        <v>Y</v>
      </c>
      <c r="AT68" s="38">
        <f t="shared" si="1"/>
        <v>10</v>
      </c>
      <c r="AU68" s="432" t="s">
        <v>0</v>
      </c>
      <c r="AV68" s="826"/>
      <c r="AW68" s="778">
        <f>Summary!$D$33</f>
        <v>30</v>
      </c>
    </row>
    <row r="69" spans="1:49" s="5" customFormat="1" ht="12.75">
      <c r="A69" s="541">
        <v>63</v>
      </c>
      <c r="B69" s="405">
        <v>27</v>
      </c>
      <c r="C69" s="462" t="s">
        <v>718</v>
      </c>
      <c r="D69" s="43" t="s">
        <v>461</v>
      </c>
      <c r="E69" s="46" t="s">
        <v>431</v>
      </c>
      <c r="F69" s="46" t="s">
        <v>446</v>
      </c>
      <c r="G69" s="172"/>
      <c r="H69" s="666">
        <v>1</v>
      </c>
      <c r="I69" s="42" t="s">
        <v>429</v>
      </c>
      <c r="J69" s="43">
        <v>2</v>
      </c>
      <c r="K69" s="464">
        <v>2</v>
      </c>
      <c r="L69" s="43" t="s">
        <v>435</v>
      </c>
      <c r="M69" s="43">
        <v>4096</v>
      </c>
      <c r="N69" s="43">
        <v>4</v>
      </c>
      <c r="O69" s="43">
        <v>1</v>
      </c>
      <c r="P69" s="172">
        <v>200</v>
      </c>
      <c r="Q69" s="172" t="s">
        <v>436</v>
      </c>
      <c r="R69" s="172" t="s">
        <v>397</v>
      </c>
      <c r="S69" s="172" t="s">
        <v>397</v>
      </c>
      <c r="T69" s="44" t="s">
        <v>441</v>
      </c>
      <c r="U69" s="42">
        <v>0</v>
      </c>
      <c r="V69" s="43"/>
      <c r="W69" s="43"/>
      <c r="X69" s="172" t="s">
        <v>449</v>
      </c>
      <c r="Y69" s="172"/>
      <c r="Z69" s="44" t="s">
        <v>398</v>
      </c>
      <c r="AA69" s="485">
        <v>90</v>
      </c>
      <c r="AB69" s="486">
        <v>86.6</v>
      </c>
      <c r="AC69" s="486" t="s">
        <v>441</v>
      </c>
      <c r="AD69" s="44" t="s">
        <v>441</v>
      </c>
      <c r="AE69" s="218" t="s">
        <v>441</v>
      </c>
      <c r="AF69" s="43" t="s">
        <v>441</v>
      </c>
      <c r="AG69" s="43" t="s">
        <v>441</v>
      </c>
      <c r="AH69" s="43" t="s">
        <v>441</v>
      </c>
      <c r="AI69" s="43">
        <v>1000</v>
      </c>
      <c r="AJ69" s="175">
        <v>100</v>
      </c>
      <c r="AK69" s="42">
        <v>115</v>
      </c>
      <c r="AL69" s="43">
        <v>1</v>
      </c>
      <c r="AM69" s="43">
        <v>1.58</v>
      </c>
      <c r="AN69" s="44">
        <v>13.5</v>
      </c>
      <c r="AO69" s="45"/>
      <c r="AP69" s="429">
        <f>(8760/1000)*(Summary!$F$10*$AN69+Summary!$F$9*$AM69+Summary!$F$8*$AL69)</f>
        <v>42.11808</v>
      </c>
      <c r="AQ69" s="430">
        <f t="shared" si="2"/>
        <v>32.11808</v>
      </c>
      <c r="AR69" s="431"/>
      <c r="AS69" s="66" t="str">
        <f t="shared" si="0"/>
        <v>Y</v>
      </c>
      <c r="AT69" s="38">
        <f t="shared" si="1"/>
        <v>10</v>
      </c>
      <c r="AU69" s="432" t="s">
        <v>0</v>
      </c>
      <c r="AV69" s="834"/>
      <c r="AW69" s="778">
        <f>Summary!$D$33</f>
        <v>30</v>
      </c>
    </row>
    <row r="70" spans="1:49" s="5" customFormat="1" ht="12.75">
      <c r="A70" s="541">
        <v>64</v>
      </c>
      <c r="B70" s="405">
        <v>71</v>
      </c>
      <c r="C70" s="462" t="s">
        <v>718</v>
      </c>
      <c r="D70" s="43" t="s">
        <v>466</v>
      </c>
      <c r="E70" s="46" t="s">
        <v>431</v>
      </c>
      <c r="F70" s="46" t="s">
        <v>432</v>
      </c>
      <c r="G70" s="172"/>
      <c r="H70" s="666">
        <v>1</v>
      </c>
      <c r="I70" s="42" t="s">
        <v>434</v>
      </c>
      <c r="J70" s="43">
        <v>2</v>
      </c>
      <c r="K70" s="464">
        <v>2.8</v>
      </c>
      <c r="L70" s="43" t="s">
        <v>435</v>
      </c>
      <c r="M70" s="43">
        <v>8192</v>
      </c>
      <c r="N70" s="43">
        <v>8</v>
      </c>
      <c r="O70" s="43">
        <v>1</v>
      </c>
      <c r="P70" s="172">
        <v>200</v>
      </c>
      <c r="Q70" s="172" t="s">
        <v>436</v>
      </c>
      <c r="R70" s="172" t="s">
        <v>397</v>
      </c>
      <c r="S70" s="172" t="s">
        <v>397</v>
      </c>
      <c r="T70" s="44" t="s">
        <v>438</v>
      </c>
      <c r="U70" s="42">
        <v>1</v>
      </c>
      <c r="V70" s="43" t="s">
        <v>473</v>
      </c>
      <c r="W70" s="43">
        <v>256</v>
      </c>
      <c r="X70" s="172" t="s">
        <v>474</v>
      </c>
      <c r="Y70" s="172"/>
      <c r="Z70" s="44" t="s">
        <v>398</v>
      </c>
      <c r="AA70" s="485">
        <v>75</v>
      </c>
      <c r="AB70" s="486">
        <v>85.4</v>
      </c>
      <c r="AC70" s="486" t="s">
        <v>441</v>
      </c>
      <c r="AD70" s="44" t="s">
        <v>441</v>
      </c>
      <c r="AE70" s="218" t="s">
        <v>441</v>
      </c>
      <c r="AF70" s="43" t="s">
        <v>441</v>
      </c>
      <c r="AG70" s="43" t="s">
        <v>441</v>
      </c>
      <c r="AH70" s="43" t="s">
        <v>441</v>
      </c>
      <c r="AI70" s="43">
        <v>1000</v>
      </c>
      <c r="AJ70" s="175">
        <v>1000</v>
      </c>
      <c r="AK70" s="42">
        <v>115</v>
      </c>
      <c r="AL70" s="43">
        <v>1.4</v>
      </c>
      <c r="AM70" s="43">
        <v>2.06</v>
      </c>
      <c r="AN70" s="44">
        <v>12.6</v>
      </c>
      <c r="AO70" s="45"/>
      <c r="AP70" s="429">
        <f>(8760/1000)*(Summary!$F$10*$AN70+Summary!$F$9*$AM70+Summary!$F$8*$AL70)</f>
        <v>42.27576</v>
      </c>
      <c r="AQ70" s="430">
        <f t="shared" si="2"/>
        <v>32.27576</v>
      </c>
      <c r="AR70" s="431"/>
      <c r="AS70" s="66" t="str">
        <f t="shared" si="0"/>
        <v>Y</v>
      </c>
      <c r="AT70" s="38">
        <f t="shared" si="1"/>
        <v>10</v>
      </c>
      <c r="AU70" s="432" t="s">
        <v>0</v>
      </c>
      <c r="AV70" s="826">
        <v>64</v>
      </c>
      <c r="AW70" s="778">
        <f>Summary!$D$33</f>
        <v>30</v>
      </c>
    </row>
    <row r="71" spans="1:49" s="5" customFormat="1" ht="12.75">
      <c r="A71" s="541">
        <v>65</v>
      </c>
      <c r="B71" s="405">
        <v>22</v>
      </c>
      <c r="C71" s="462" t="s">
        <v>718</v>
      </c>
      <c r="D71" s="43" t="s">
        <v>459</v>
      </c>
      <c r="E71" s="46" t="s">
        <v>431</v>
      </c>
      <c r="F71" s="46" t="s">
        <v>446</v>
      </c>
      <c r="G71" s="172"/>
      <c r="H71" s="666">
        <v>1</v>
      </c>
      <c r="I71" s="42" t="s">
        <v>460</v>
      </c>
      <c r="J71" s="43">
        <v>2</v>
      </c>
      <c r="K71" s="464">
        <v>2.5</v>
      </c>
      <c r="L71" s="43" t="s">
        <v>435</v>
      </c>
      <c r="M71" s="43">
        <v>4096</v>
      </c>
      <c r="N71" s="43">
        <v>4</v>
      </c>
      <c r="O71" s="43">
        <v>1</v>
      </c>
      <c r="P71" s="172">
        <v>250</v>
      </c>
      <c r="Q71" s="172" t="s">
        <v>436</v>
      </c>
      <c r="R71" s="172" t="s">
        <v>397</v>
      </c>
      <c r="S71" s="172" t="s">
        <v>397</v>
      </c>
      <c r="T71" s="44" t="s">
        <v>441</v>
      </c>
      <c r="U71" s="42">
        <v>0</v>
      </c>
      <c r="V71" s="43"/>
      <c r="W71" s="43"/>
      <c r="X71" s="172" t="s">
        <v>449</v>
      </c>
      <c r="Y71" s="172"/>
      <c r="Z71" s="44" t="s">
        <v>398</v>
      </c>
      <c r="AA71" s="485">
        <v>75</v>
      </c>
      <c r="AB71" s="486">
        <v>87</v>
      </c>
      <c r="AC71" s="486" t="s">
        <v>441</v>
      </c>
      <c r="AD71" s="44" t="s">
        <v>441</v>
      </c>
      <c r="AE71" s="218" t="s">
        <v>441</v>
      </c>
      <c r="AF71" s="43" t="s">
        <v>441</v>
      </c>
      <c r="AG71" s="43" t="s">
        <v>441</v>
      </c>
      <c r="AH71" s="43" t="s">
        <v>441</v>
      </c>
      <c r="AI71" s="43">
        <v>1000</v>
      </c>
      <c r="AJ71" s="175">
        <v>100</v>
      </c>
      <c r="AK71" s="42">
        <v>230</v>
      </c>
      <c r="AL71" s="43">
        <v>1.05</v>
      </c>
      <c r="AM71" s="43">
        <v>1.38</v>
      </c>
      <c r="AN71" s="44">
        <v>13.6</v>
      </c>
      <c r="AO71" s="45"/>
      <c r="AP71" s="429">
        <f>(8760/1000)*(Summary!$F$10*$AN71+Summary!$F$9*$AM71+Summary!$F$8*$AL71)</f>
        <v>42.46848</v>
      </c>
      <c r="AQ71" s="430">
        <f t="shared" si="2"/>
        <v>32.46848</v>
      </c>
      <c r="AR71" s="431"/>
      <c r="AS71" s="66" t="str">
        <f aca="true" t="shared" si="3" ref="AS71:AS134">IF($N71&gt;=4,"Y","N")</f>
        <v>Y</v>
      </c>
      <c r="AT71" s="38">
        <f aca="true" t="shared" si="4" ref="AT71:AT134">IF(AS71="Y",($AT$4),0)</f>
        <v>10</v>
      </c>
      <c r="AU71" s="432" t="s">
        <v>0</v>
      </c>
      <c r="AV71" s="834"/>
      <c r="AW71" s="778">
        <f>Summary!$D$33</f>
        <v>30</v>
      </c>
    </row>
    <row r="72" spans="1:49" s="5" customFormat="1" ht="12.75">
      <c r="A72" s="541">
        <v>66</v>
      </c>
      <c r="B72" s="405">
        <v>78</v>
      </c>
      <c r="C72" s="462" t="s">
        <v>718</v>
      </c>
      <c r="D72" s="43" t="s">
        <v>447</v>
      </c>
      <c r="E72" s="46" t="s">
        <v>431</v>
      </c>
      <c r="F72" s="46" t="s">
        <v>446</v>
      </c>
      <c r="G72" s="172"/>
      <c r="H72" s="666">
        <v>1</v>
      </c>
      <c r="I72" s="42" t="s">
        <v>434</v>
      </c>
      <c r="J72" s="43">
        <v>2</v>
      </c>
      <c r="K72" s="464">
        <v>2.8</v>
      </c>
      <c r="L72" s="43" t="s">
        <v>435</v>
      </c>
      <c r="M72" s="43">
        <v>8192</v>
      </c>
      <c r="N72" s="43">
        <v>8</v>
      </c>
      <c r="O72" s="43">
        <v>1</v>
      </c>
      <c r="P72" s="172">
        <v>200</v>
      </c>
      <c r="Q72" s="172" t="s">
        <v>436</v>
      </c>
      <c r="R72" s="172" t="s">
        <v>397</v>
      </c>
      <c r="S72" s="172" t="s">
        <v>397</v>
      </c>
      <c r="T72" s="44" t="s">
        <v>441</v>
      </c>
      <c r="U72" s="42">
        <v>0</v>
      </c>
      <c r="V72" s="43"/>
      <c r="W72" s="43"/>
      <c r="X72" s="172" t="s">
        <v>451</v>
      </c>
      <c r="Y72" s="172"/>
      <c r="Z72" s="44" t="s">
        <v>398</v>
      </c>
      <c r="AA72" s="485">
        <v>75</v>
      </c>
      <c r="AB72" s="486">
        <v>85.4</v>
      </c>
      <c r="AC72" s="486" t="s">
        <v>441</v>
      </c>
      <c r="AD72" s="44" t="s">
        <v>441</v>
      </c>
      <c r="AE72" s="218" t="s">
        <v>441</v>
      </c>
      <c r="AF72" s="43" t="s">
        <v>441</v>
      </c>
      <c r="AG72" s="43" t="s">
        <v>441</v>
      </c>
      <c r="AH72" s="43" t="s">
        <v>441</v>
      </c>
      <c r="AI72" s="43">
        <v>1000</v>
      </c>
      <c r="AJ72" s="175">
        <v>1000</v>
      </c>
      <c r="AK72" s="42">
        <v>230</v>
      </c>
      <c r="AL72" s="43">
        <v>1.49</v>
      </c>
      <c r="AM72" s="43">
        <v>2.17</v>
      </c>
      <c r="AN72" s="44">
        <v>12.6</v>
      </c>
      <c r="AO72" s="47"/>
      <c r="AP72" s="429">
        <f>(8760/1000)*(Summary!$F$10*$AN72+Summary!$F$9*$AM72+Summary!$F$8*$AL72)</f>
        <v>42.84516</v>
      </c>
      <c r="AQ72" s="430">
        <f aca="true" t="shared" si="5" ref="AQ72:AQ135">AP72-(SUM(AT72))</f>
        <v>32.84516</v>
      </c>
      <c r="AR72" s="431"/>
      <c r="AS72" s="66" t="str">
        <f t="shared" si="3"/>
        <v>Y</v>
      </c>
      <c r="AT72" s="38">
        <f t="shared" si="4"/>
        <v>10</v>
      </c>
      <c r="AU72" s="432" t="s">
        <v>0</v>
      </c>
      <c r="AV72" s="834"/>
      <c r="AW72" s="778">
        <f>Summary!$D$33</f>
        <v>30</v>
      </c>
    </row>
    <row r="73" spans="1:49" s="5" customFormat="1" ht="12.75">
      <c r="A73" s="541">
        <v>67</v>
      </c>
      <c r="B73" s="405">
        <v>13</v>
      </c>
      <c r="C73" s="462" t="s">
        <v>718</v>
      </c>
      <c r="D73" s="43" t="s">
        <v>452</v>
      </c>
      <c r="E73" s="46" t="s">
        <v>431</v>
      </c>
      <c r="F73" s="46" t="s">
        <v>446</v>
      </c>
      <c r="G73" s="172"/>
      <c r="H73" s="666">
        <v>1</v>
      </c>
      <c r="I73" s="42" t="s">
        <v>453</v>
      </c>
      <c r="J73" s="43">
        <v>2</v>
      </c>
      <c r="K73" s="464">
        <v>2.6</v>
      </c>
      <c r="L73" s="43" t="s">
        <v>435</v>
      </c>
      <c r="M73" s="43">
        <v>4096</v>
      </c>
      <c r="N73" s="43">
        <v>4</v>
      </c>
      <c r="O73" s="43">
        <v>2</v>
      </c>
      <c r="P73" s="172">
        <v>250</v>
      </c>
      <c r="Q73" s="172" t="s">
        <v>436</v>
      </c>
      <c r="R73" s="172" t="s">
        <v>397</v>
      </c>
      <c r="S73" s="172" t="s">
        <v>397</v>
      </c>
      <c r="T73" s="44" t="s">
        <v>441</v>
      </c>
      <c r="U73" s="42">
        <v>0</v>
      </c>
      <c r="V73" s="43"/>
      <c r="W73" s="43"/>
      <c r="X73" s="172" t="s">
        <v>449</v>
      </c>
      <c r="Y73" s="172"/>
      <c r="Z73" s="44" t="s">
        <v>398</v>
      </c>
      <c r="AA73" s="485">
        <v>75</v>
      </c>
      <c r="AB73" s="486">
        <v>87</v>
      </c>
      <c r="AC73" s="486" t="s">
        <v>441</v>
      </c>
      <c r="AD73" s="44" t="s">
        <v>441</v>
      </c>
      <c r="AE73" s="218" t="s">
        <v>441</v>
      </c>
      <c r="AF73" s="43" t="s">
        <v>441</v>
      </c>
      <c r="AG73" s="43" t="s">
        <v>441</v>
      </c>
      <c r="AH73" s="43" t="s">
        <v>441</v>
      </c>
      <c r="AI73" s="43">
        <v>1000</v>
      </c>
      <c r="AJ73" s="175">
        <v>1000</v>
      </c>
      <c r="AK73" s="42">
        <v>115</v>
      </c>
      <c r="AL73" s="43">
        <v>1.36</v>
      </c>
      <c r="AM73" s="43">
        <v>1.61</v>
      </c>
      <c r="AN73" s="44">
        <v>13.1</v>
      </c>
      <c r="AO73" s="45"/>
      <c r="AP73" s="429">
        <f>(8760/1000)*(Summary!$F$10*$AN73+Summary!$F$9*$AM73+Summary!$F$8*$AL73)</f>
        <v>42.985319999999994</v>
      </c>
      <c r="AQ73" s="430">
        <f t="shared" si="5"/>
        <v>32.985319999999994</v>
      </c>
      <c r="AR73" s="431"/>
      <c r="AS73" s="66" t="str">
        <f t="shared" si="3"/>
        <v>Y</v>
      </c>
      <c r="AT73" s="38">
        <f t="shared" si="4"/>
        <v>10</v>
      </c>
      <c r="AU73" s="432" t="s">
        <v>0</v>
      </c>
      <c r="AV73" s="826"/>
      <c r="AW73" s="778">
        <f>Summary!$D$33</f>
        <v>30</v>
      </c>
    </row>
    <row r="74" spans="1:49" s="5" customFormat="1" ht="12.75">
      <c r="A74" s="541">
        <v>68</v>
      </c>
      <c r="B74" s="405">
        <v>33</v>
      </c>
      <c r="C74" s="462" t="s">
        <v>718</v>
      </c>
      <c r="D74" s="43" t="s">
        <v>461</v>
      </c>
      <c r="E74" s="46" t="s">
        <v>431</v>
      </c>
      <c r="F74" s="46" t="s">
        <v>446</v>
      </c>
      <c r="G74" s="172"/>
      <c r="H74" s="666">
        <v>1</v>
      </c>
      <c r="I74" s="42" t="s">
        <v>429</v>
      </c>
      <c r="J74" s="43">
        <v>2</v>
      </c>
      <c r="K74" s="464">
        <v>2</v>
      </c>
      <c r="L74" s="43" t="s">
        <v>435</v>
      </c>
      <c r="M74" s="43">
        <v>4096</v>
      </c>
      <c r="N74" s="43">
        <v>4</v>
      </c>
      <c r="O74" s="43">
        <v>1</v>
      </c>
      <c r="P74" s="172">
        <v>250</v>
      </c>
      <c r="Q74" s="172" t="s">
        <v>436</v>
      </c>
      <c r="R74" s="172" t="s">
        <v>397</v>
      </c>
      <c r="S74" s="172" t="s">
        <v>397</v>
      </c>
      <c r="T74" s="44" t="s">
        <v>441</v>
      </c>
      <c r="U74" s="42">
        <v>0</v>
      </c>
      <c r="V74" s="43"/>
      <c r="W74" s="43"/>
      <c r="X74" s="172" t="s">
        <v>451</v>
      </c>
      <c r="Y74" s="172"/>
      <c r="Z74" s="44" t="s">
        <v>398</v>
      </c>
      <c r="AA74" s="485">
        <v>90</v>
      </c>
      <c r="AB74" s="486">
        <v>86.6</v>
      </c>
      <c r="AC74" s="486" t="s">
        <v>441</v>
      </c>
      <c r="AD74" s="44" t="s">
        <v>441</v>
      </c>
      <c r="AE74" s="218" t="s">
        <v>441</v>
      </c>
      <c r="AF74" s="43" t="s">
        <v>441</v>
      </c>
      <c r="AG74" s="43" t="s">
        <v>441</v>
      </c>
      <c r="AH74" s="43" t="s">
        <v>441</v>
      </c>
      <c r="AI74" s="43">
        <v>1000</v>
      </c>
      <c r="AJ74" s="175">
        <v>100</v>
      </c>
      <c r="AK74" s="42">
        <v>115</v>
      </c>
      <c r="AL74" s="43">
        <v>0.77</v>
      </c>
      <c r="AM74" s="43">
        <v>1.39</v>
      </c>
      <c r="AN74" s="44">
        <v>14.4</v>
      </c>
      <c r="AO74" s="45"/>
      <c r="AP74" s="429">
        <f>(8760/1000)*(Summary!$F$10*$AN74+Summary!$F$9*$AM74+Summary!$F$8*$AL74)</f>
        <v>43.10796</v>
      </c>
      <c r="AQ74" s="430">
        <f t="shared" si="5"/>
        <v>33.10796</v>
      </c>
      <c r="AR74" s="431"/>
      <c r="AS74" s="66" t="str">
        <f t="shared" si="3"/>
        <v>Y</v>
      </c>
      <c r="AT74" s="38">
        <f t="shared" si="4"/>
        <v>10</v>
      </c>
      <c r="AU74" s="432" t="s">
        <v>0</v>
      </c>
      <c r="AV74" s="826"/>
      <c r="AW74" s="778">
        <f>Summary!$D$33</f>
        <v>30</v>
      </c>
    </row>
    <row r="75" spans="1:49" ht="76.5">
      <c r="A75" s="541">
        <v>69</v>
      </c>
      <c r="B75" s="405">
        <v>85</v>
      </c>
      <c r="C75" s="462" t="s">
        <v>706</v>
      </c>
      <c r="D75" s="48">
        <v>39674</v>
      </c>
      <c r="E75" s="46" t="s">
        <v>431</v>
      </c>
      <c r="F75" s="46" t="s">
        <v>475</v>
      </c>
      <c r="G75" s="172" t="s">
        <v>431</v>
      </c>
      <c r="H75" s="666">
        <v>1</v>
      </c>
      <c r="I75" s="42" t="s">
        <v>515</v>
      </c>
      <c r="J75" s="43">
        <v>2</v>
      </c>
      <c r="K75" s="464">
        <v>1.2</v>
      </c>
      <c r="L75" s="43">
        <v>2</v>
      </c>
      <c r="M75" s="43">
        <v>2048</v>
      </c>
      <c r="N75" s="43">
        <v>2</v>
      </c>
      <c r="O75" s="43">
        <v>1</v>
      </c>
      <c r="P75" s="172" t="s">
        <v>516</v>
      </c>
      <c r="Q75" s="172" t="s">
        <v>517</v>
      </c>
      <c r="R75" s="172" t="s">
        <v>480</v>
      </c>
      <c r="S75" s="172" t="s">
        <v>475</v>
      </c>
      <c r="T75" s="44" t="s">
        <v>480</v>
      </c>
      <c r="U75" s="42">
        <v>0</v>
      </c>
      <c r="V75" s="43" t="s">
        <v>490</v>
      </c>
      <c r="W75" s="43">
        <v>128</v>
      </c>
      <c r="X75" s="172" t="s">
        <v>491</v>
      </c>
      <c r="Y75" s="172">
        <v>32</v>
      </c>
      <c r="Z75" s="44" t="s">
        <v>398</v>
      </c>
      <c r="AA75" s="485">
        <v>60</v>
      </c>
      <c r="AB75" s="486" t="s">
        <v>483</v>
      </c>
      <c r="AC75" s="486" t="s">
        <v>483</v>
      </c>
      <c r="AD75" s="44" t="s">
        <v>441</v>
      </c>
      <c r="AE75" s="218" t="s">
        <v>441</v>
      </c>
      <c r="AF75" s="43" t="s">
        <v>441</v>
      </c>
      <c r="AG75" s="43" t="s">
        <v>441</v>
      </c>
      <c r="AH75" s="43" t="s">
        <v>441</v>
      </c>
      <c r="AI75" s="43" t="s">
        <v>484</v>
      </c>
      <c r="AJ75" s="175" t="s">
        <v>484</v>
      </c>
      <c r="AK75" s="42">
        <v>230</v>
      </c>
      <c r="AL75" s="43">
        <v>0.33</v>
      </c>
      <c r="AM75" s="43">
        <v>0.66</v>
      </c>
      <c r="AN75" s="44">
        <v>11.73</v>
      </c>
      <c r="AO75" s="47" t="s">
        <v>518</v>
      </c>
      <c r="AP75" s="429">
        <f>(8760/1000)*(Summary!$F$10*$AN75+Summary!$F$9*$AM75+Summary!$F$8*$AL75)</f>
        <v>33.13908</v>
      </c>
      <c r="AQ75" s="430">
        <f t="shared" si="5"/>
        <v>33.13908</v>
      </c>
      <c r="AR75" s="431"/>
      <c r="AS75" s="66" t="str">
        <f t="shared" si="3"/>
        <v>N</v>
      </c>
      <c r="AT75" s="38">
        <f t="shared" si="4"/>
        <v>0</v>
      </c>
      <c r="AU75" s="432" t="s">
        <v>0</v>
      </c>
      <c r="AV75" s="826"/>
      <c r="AW75" s="778">
        <f>Summary!$D$33</f>
        <v>30</v>
      </c>
    </row>
    <row r="76" spans="1:49" ht="25.5">
      <c r="A76" s="541">
        <v>70</v>
      </c>
      <c r="B76" s="405">
        <v>454</v>
      </c>
      <c r="C76" s="130" t="s">
        <v>702</v>
      </c>
      <c r="D76" s="184">
        <v>39626</v>
      </c>
      <c r="E76" s="182" t="s">
        <v>431</v>
      </c>
      <c r="F76" s="182" t="s">
        <v>446</v>
      </c>
      <c r="G76" s="35" t="s">
        <v>535</v>
      </c>
      <c r="H76" s="673">
        <v>1</v>
      </c>
      <c r="I76" s="34" t="s">
        <v>560</v>
      </c>
      <c r="J76" s="14">
        <v>2</v>
      </c>
      <c r="K76" s="479">
        <v>2.53</v>
      </c>
      <c r="L76" s="14" t="s">
        <v>550</v>
      </c>
      <c r="M76" s="14">
        <v>4096</v>
      </c>
      <c r="N76" s="43">
        <v>4</v>
      </c>
      <c r="O76" s="14">
        <v>1</v>
      </c>
      <c r="P76" s="35" t="s">
        <v>551</v>
      </c>
      <c r="Q76" s="35">
        <v>0</v>
      </c>
      <c r="R76" s="35"/>
      <c r="S76" s="35"/>
      <c r="T76" s="199" t="s">
        <v>441</v>
      </c>
      <c r="U76" s="34">
        <v>1</v>
      </c>
      <c r="V76" s="14"/>
      <c r="W76" s="14" t="s">
        <v>140</v>
      </c>
      <c r="X76" s="191" t="s">
        <v>540</v>
      </c>
      <c r="Y76" s="26"/>
      <c r="Z76" s="199" t="s">
        <v>398</v>
      </c>
      <c r="AA76" s="532">
        <v>90</v>
      </c>
      <c r="AB76" s="533">
        <v>87</v>
      </c>
      <c r="AC76" s="533" t="s">
        <v>441</v>
      </c>
      <c r="AD76" s="199" t="s">
        <v>441</v>
      </c>
      <c r="AE76" s="15" t="s">
        <v>441</v>
      </c>
      <c r="AF76" s="14" t="s">
        <v>438</v>
      </c>
      <c r="AG76" s="14" t="s">
        <v>441</v>
      </c>
      <c r="AH76" s="14" t="s">
        <v>441</v>
      </c>
      <c r="AI76" s="14" t="s">
        <v>541</v>
      </c>
      <c r="AJ76" s="198" t="s">
        <v>541</v>
      </c>
      <c r="AK76" s="34">
        <v>115</v>
      </c>
      <c r="AL76" s="14">
        <v>0.784</v>
      </c>
      <c r="AM76" s="14">
        <v>1.87</v>
      </c>
      <c r="AN76" s="199">
        <v>14.32</v>
      </c>
      <c r="AO76" s="737" t="s">
        <v>559</v>
      </c>
      <c r="AP76" s="429">
        <f>(8760/1000)*(Summary!$F$10*$AN76+Summary!$F$9*$AM76+Summary!$F$8*$AL76)</f>
        <v>43.391784</v>
      </c>
      <c r="AQ76" s="430">
        <f t="shared" si="5"/>
        <v>33.391784</v>
      </c>
      <c r="AR76" s="431"/>
      <c r="AS76" s="66" t="str">
        <f t="shared" si="3"/>
        <v>Y</v>
      </c>
      <c r="AT76" s="38">
        <f t="shared" si="4"/>
        <v>10</v>
      </c>
      <c r="AU76" s="432" t="s">
        <v>0</v>
      </c>
      <c r="AV76" s="826"/>
      <c r="AW76" s="778">
        <f>Summary!$D$33</f>
        <v>30</v>
      </c>
    </row>
    <row r="77" spans="1:49" s="5" customFormat="1" ht="12.75">
      <c r="A77" s="541">
        <v>71</v>
      </c>
      <c r="B77" s="405">
        <v>254</v>
      </c>
      <c r="C77" s="54" t="s">
        <v>705</v>
      </c>
      <c r="D77" s="168">
        <v>39540</v>
      </c>
      <c r="E77" s="104" t="s">
        <v>431</v>
      </c>
      <c r="F77" s="104" t="s">
        <v>446</v>
      </c>
      <c r="G77" s="56"/>
      <c r="H77" s="670">
        <v>1</v>
      </c>
      <c r="I77" s="107" t="s">
        <v>107</v>
      </c>
      <c r="J77" s="60">
        <v>2</v>
      </c>
      <c r="K77" s="472">
        <v>1.2</v>
      </c>
      <c r="L77" s="60" t="s">
        <v>108</v>
      </c>
      <c r="M77" s="60">
        <v>1024</v>
      </c>
      <c r="N77" s="43">
        <v>1</v>
      </c>
      <c r="O77" s="60">
        <v>1</v>
      </c>
      <c r="P77" s="55">
        <v>60</v>
      </c>
      <c r="Q77" s="55" t="s">
        <v>654</v>
      </c>
      <c r="R77" s="255" t="s">
        <v>68</v>
      </c>
      <c r="S77" s="55" t="s">
        <v>438</v>
      </c>
      <c r="T77" s="108" t="s">
        <v>800</v>
      </c>
      <c r="U77" s="107">
        <v>0</v>
      </c>
      <c r="V77" s="60" t="s">
        <v>654</v>
      </c>
      <c r="W77" s="60"/>
      <c r="X77" s="56" t="s">
        <v>109</v>
      </c>
      <c r="Y77" s="56">
        <v>24</v>
      </c>
      <c r="Z77" s="108" t="s">
        <v>398</v>
      </c>
      <c r="AA77" s="490">
        <v>40</v>
      </c>
      <c r="AB77" s="521">
        <v>0.85</v>
      </c>
      <c r="AC77" s="521" t="s">
        <v>438</v>
      </c>
      <c r="AD77" s="108" t="s">
        <v>441</v>
      </c>
      <c r="AE77" s="254" t="s">
        <v>438</v>
      </c>
      <c r="AF77" s="60" t="s">
        <v>438</v>
      </c>
      <c r="AG77" s="60" t="s">
        <v>441</v>
      </c>
      <c r="AH77" s="60" t="s">
        <v>438</v>
      </c>
      <c r="AI77" s="60">
        <v>1000</v>
      </c>
      <c r="AJ77" s="112">
        <v>1000</v>
      </c>
      <c r="AK77" s="107">
        <v>100</v>
      </c>
      <c r="AL77" s="60">
        <v>0.5</v>
      </c>
      <c r="AM77" s="60">
        <v>1.1</v>
      </c>
      <c r="AN77" s="108">
        <v>11.5</v>
      </c>
      <c r="AO77" s="105"/>
      <c r="AP77" s="429">
        <f>(8760/1000)*(Summary!$F$10*$AN77+Summary!$F$9*$AM77+Summary!$F$8*$AL77)</f>
        <v>33.813599999999994</v>
      </c>
      <c r="AQ77" s="430">
        <f t="shared" si="5"/>
        <v>33.813599999999994</v>
      </c>
      <c r="AR77" s="431"/>
      <c r="AS77" s="66" t="str">
        <f t="shared" si="3"/>
        <v>N</v>
      </c>
      <c r="AT77" s="38">
        <f t="shared" si="4"/>
        <v>0</v>
      </c>
      <c r="AU77" s="432" t="s">
        <v>0</v>
      </c>
      <c r="AV77" s="826"/>
      <c r="AW77" s="778">
        <f>Summary!$D$33</f>
        <v>30</v>
      </c>
    </row>
    <row r="78" spans="1:49" s="5" customFormat="1" ht="12.75">
      <c r="A78" s="541">
        <v>72</v>
      </c>
      <c r="B78" s="405">
        <v>258</v>
      </c>
      <c r="C78" s="54" t="s">
        <v>705</v>
      </c>
      <c r="D78" s="168">
        <v>39540</v>
      </c>
      <c r="E78" s="104" t="s">
        <v>431</v>
      </c>
      <c r="F78" s="104" t="s">
        <v>446</v>
      </c>
      <c r="G78" s="56"/>
      <c r="H78" s="670">
        <v>1</v>
      </c>
      <c r="I78" s="107" t="s">
        <v>181</v>
      </c>
      <c r="J78" s="60">
        <v>2</v>
      </c>
      <c r="K78" s="472">
        <v>1.2</v>
      </c>
      <c r="L78" s="60" t="s">
        <v>108</v>
      </c>
      <c r="M78" s="60">
        <v>1024</v>
      </c>
      <c r="N78" s="43">
        <v>1</v>
      </c>
      <c r="O78" s="60">
        <v>1</v>
      </c>
      <c r="P78" s="55">
        <v>60</v>
      </c>
      <c r="Q78" s="55" t="s">
        <v>654</v>
      </c>
      <c r="R78" s="255" t="s">
        <v>68</v>
      </c>
      <c r="S78" s="55" t="s">
        <v>438</v>
      </c>
      <c r="T78" s="108" t="s">
        <v>800</v>
      </c>
      <c r="U78" s="107">
        <v>0</v>
      </c>
      <c r="V78" s="60" t="s">
        <v>654</v>
      </c>
      <c r="W78" s="60"/>
      <c r="X78" s="56" t="s">
        <v>109</v>
      </c>
      <c r="Y78" s="56">
        <v>24</v>
      </c>
      <c r="Z78" s="108" t="s">
        <v>398</v>
      </c>
      <c r="AA78" s="490">
        <v>40</v>
      </c>
      <c r="AB78" s="521">
        <v>0.85</v>
      </c>
      <c r="AC78" s="521" t="s">
        <v>438</v>
      </c>
      <c r="AD78" s="108" t="s">
        <v>441</v>
      </c>
      <c r="AE78" s="254" t="s">
        <v>438</v>
      </c>
      <c r="AF78" s="60" t="s">
        <v>438</v>
      </c>
      <c r="AG78" s="60" t="s">
        <v>441</v>
      </c>
      <c r="AH78" s="60" t="s">
        <v>438</v>
      </c>
      <c r="AI78" s="60">
        <v>1000</v>
      </c>
      <c r="AJ78" s="112">
        <v>1000</v>
      </c>
      <c r="AK78" s="107">
        <v>100</v>
      </c>
      <c r="AL78" s="60">
        <v>0.5</v>
      </c>
      <c r="AM78" s="60">
        <v>1.1</v>
      </c>
      <c r="AN78" s="108">
        <v>11.5</v>
      </c>
      <c r="AO78" s="105"/>
      <c r="AP78" s="429">
        <f>(8760/1000)*(Summary!$F$10*$AN78+Summary!$F$9*$AM78+Summary!$F$8*$AL78)</f>
        <v>33.813599999999994</v>
      </c>
      <c r="AQ78" s="430">
        <f t="shared" si="5"/>
        <v>33.813599999999994</v>
      </c>
      <c r="AR78" s="431"/>
      <c r="AS78" s="66" t="str">
        <f t="shared" si="3"/>
        <v>N</v>
      </c>
      <c r="AT78" s="38">
        <f t="shared" si="4"/>
        <v>0</v>
      </c>
      <c r="AU78" s="432" t="s">
        <v>0</v>
      </c>
      <c r="AV78" s="826"/>
      <c r="AW78" s="778">
        <f>Summary!$D$33</f>
        <v>30</v>
      </c>
    </row>
    <row r="79" spans="1:49" ht="12.75">
      <c r="A79" s="541">
        <v>73</v>
      </c>
      <c r="B79" s="405">
        <v>28</v>
      </c>
      <c r="C79" s="462" t="s">
        <v>718</v>
      </c>
      <c r="D79" s="43" t="s">
        <v>461</v>
      </c>
      <c r="E79" s="46" t="s">
        <v>431</v>
      </c>
      <c r="F79" s="46" t="s">
        <v>446</v>
      </c>
      <c r="G79" s="172"/>
      <c r="H79" s="666">
        <v>1</v>
      </c>
      <c r="I79" s="42" t="s">
        <v>429</v>
      </c>
      <c r="J79" s="43">
        <v>2</v>
      </c>
      <c r="K79" s="464">
        <v>2</v>
      </c>
      <c r="L79" s="43" t="s">
        <v>435</v>
      </c>
      <c r="M79" s="43">
        <v>4096</v>
      </c>
      <c r="N79" s="43">
        <v>4</v>
      </c>
      <c r="O79" s="43">
        <v>1</v>
      </c>
      <c r="P79" s="172">
        <v>200</v>
      </c>
      <c r="Q79" s="172" t="s">
        <v>436</v>
      </c>
      <c r="R79" s="172" t="s">
        <v>397</v>
      </c>
      <c r="S79" s="172" t="s">
        <v>397</v>
      </c>
      <c r="T79" s="44" t="s">
        <v>441</v>
      </c>
      <c r="U79" s="42">
        <v>0</v>
      </c>
      <c r="V79" s="43"/>
      <c r="W79" s="43"/>
      <c r="X79" s="172" t="s">
        <v>449</v>
      </c>
      <c r="Y79" s="172"/>
      <c r="Z79" s="44" t="s">
        <v>398</v>
      </c>
      <c r="AA79" s="485">
        <v>90</v>
      </c>
      <c r="AB79" s="486">
        <v>86.6</v>
      </c>
      <c r="AC79" s="486" t="s">
        <v>441</v>
      </c>
      <c r="AD79" s="44" t="s">
        <v>441</v>
      </c>
      <c r="AE79" s="218" t="s">
        <v>441</v>
      </c>
      <c r="AF79" s="43" t="s">
        <v>441</v>
      </c>
      <c r="AG79" s="43" t="s">
        <v>441</v>
      </c>
      <c r="AH79" s="43" t="s">
        <v>441</v>
      </c>
      <c r="AI79" s="43">
        <v>1000</v>
      </c>
      <c r="AJ79" s="175">
        <v>100</v>
      </c>
      <c r="AK79" s="42">
        <v>230</v>
      </c>
      <c r="AL79" s="43">
        <v>1.06</v>
      </c>
      <c r="AM79" s="43">
        <v>1.67</v>
      </c>
      <c r="AN79" s="44">
        <v>14</v>
      </c>
      <c r="AO79" s="45"/>
      <c r="AP79" s="429">
        <f>(8760/1000)*(Summary!$F$10*$AN79+Summary!$F$9*$AM79+Summary!$F$8*$AL79)</f>
        <v>43.82628</v>
      </c>
      <c r="AQ79" s="430">
        <f t="shared" si="5"/>
        <v>33.82628</v>
      </c>
      <c r="AR79" s="431"/>
      <c r="AS79" s="66" t="str">
        <f t="shared" si="3"/>
        <v>Y</v>
      </c>
      <c r="AT79" s="38">
        <f t="shared" si="4"/>
        <v>10</v>
      </c>
      <c r="AU79" s="432" t="s">
        <v>0</v>
      </c>
      <c r="AV79" s="826"/>
      <c r="AW79" s="778">
        <f>Summary!$D$33</f>
        <v>30</v>
      </c>
    </row>
    <row r="80" spans="1:49" ht="12.75">
      <c r="A80" s="541">
        <v>74</v>
      </c>
      <c r="B80" s="405">
        <v>425</v>
      </c>
      <c r="C80" s="40" t="s">
        <v>711</v>
      </c>
      <c r="D80" s="128"/>
      <c r="E80" s="128" t="s">
        <v>431</v>
      </c>
      <c r="F80" s="128"/>
      <c r="G80" s="132" t="s">
        <v>301</v>
      </c>
      <c r="H80" s="672">
        <v>1</v>
      </c>
      <c r="I80" s="130" t="s">
        <v>312</v>
      </c>
      <c r="J80" s="128">
        <v>2</v>
      </c>
      <c r="K80" s="136">
        <v>2.6</v>
      </c>
      <c r="L80" s="128">
        <v>2</v>
      </c>
      <c r="M80" s="131">
        <v>4096</v>
      </c>
      <c r="N80" s="43">
        <v>4</v>
      </c>
      <c r="O80" s="128">
        <v>1</v>
      </c>
      <c r="P80" s="134">
        <v>120</v>
      </c>
      <c r="Q80" s="134"/>
      <c r="R80" s="134"/>
      <c r="S80" s="134"/>
      <c r="T80" s="143" t="s">
        <v>441</v>
      </c>
      <c r="U80" s="130">
        <v>1</v>
      </c>
      <c r="V80" s="128" t="s">
        <v>335</v>
      </c>
      <c r="W80" s="128">
        <v>128</v>
      </c>
      <c r="X80" s="134" t="s">
        <v>497</v>
      </c>
      <c r="Y80" s="134"/>
      <c r="Z80" s="143" t="s">
        <v>398</v>
      </c>
      <c r="AA80" s="529">
        <v>65</v>
      </c>
      <c r="AB80" s="530"/>
      <c r="AC80" s="530"/>
      <c r="AD80" s="143" t="s">
        <v>441</v>
      </c>
      <c r="AE80" s="276" t="s">
        <v>438</v>
      </c>
      <c r="AF80" s="128" t="s">
        <v>438</v>
      </c>
      <c r="AG80" s="128" t="s">
        <v>441</v>
      </c>
      <c r="AH80" s="128" t="s">
        <v>441</v>
      </c>
      <c r="AI80" s="128">
        <v>1000</v>
      </c>
      <c r="AJ80" s="138">
        <v>1000</v>
      </c>
      <c r="AK80" s="130">
        <v>115</v>
      </c>
      <c r="AL80" s="136">
        <v>1.26</v>
      </c>
      <c r="AM80" s="136">
        <v>1.58</v>
      </c>
      <c r="AN80" s="137">
        <v>13.77</v>
      </c>
      <c r="AO80" s="180"/>
      <c r="AP80" s="429">
        <f>(8760/1000)*(Summary!$F$10*$AN80+Summary!$F$9*$AM80+Summary!$F$8*$AL80)</f>
        <v>44.194199999999995</v>
      </c>
      <c r="AQ80" s="430">
        <f t="shared" si="5"/>
        <v>34.194199999999995</v>
      </c>
      <c r="AR80" s="431"/>
      <c r="AS80" s="66" t="str">
        <f t="shared" si="3"/>
        <v>Y</v>
      </c>
      <c r="AT80" s="38">
        <f t="shared" si="4"/>
        <v>10</v>
      </c>
      <c r="AU80" s="432" t="s">
        <v>0</v>
      </c>
      <c r="AV80" s="826">
        <v>64</v>
      </c>
      <c r="AW80" s="778">
        <f>Summary!$D$33</f>
        <v>30</v>
      </c>
    </row>
    <row r="81" spans="1:49" ht="12.75">
      <c r="A81" s="541">
        <v>75</v>
      </c>
      <c r="B81" s="405">
        <v>413</v>
      </c>
      <c r="C81" s="411" t="s">
        <v>708</v>
      </c>
      <c r="D81" s="140">
        <v>39590</v>
      </c>
      <c r="E81" s="139" t="s">
        <v>431</v>
      </c>
      <c r="F81" s="128"/>
      <c r="G81" s="132" t="s">
        <v>301</v>
      </c>
      <c r="H81" s="672">
        <v>1</v>
      </c>
      <c r="I81" s="130" t="s">
        <v>323</v>
      </c>
      <c r="J81" s="128">
        <v>2</v>
      </c>
      <c r="K81" s="136">
        <v>2.8</v>
      </c>
      <c r="L81" s="128">
        <v>2</v>
      </c>
      <c r="M81" s="128">
        <v>4096</v>
      </c>
      <c r="N81" s="43">
        <v>4</v>
      </c>
      <c r="O81" s="128">
        <v>1</v>
      </c>
      <c r="P81" s="134"/>
      <c r="Q81" s="134"/>
      <c r="R81" s="134" t="s">
        <v>329</v>
      </c>
      <c r="S81" s="134" t="s">
        <v>441</v>
      </c>
      <c r="T81" s="143" t="s">
        <v>441</v>
      </c>
      <c r="U81" s="40">
        <v>0</v>
      </c>
      <c r="V81" s="128" t="s">
        <v>322</v>
      </c>
      <c r="W81" s="128"/>
      <c r="X81" s="134" t="s">
        <v>491</v>
      </c>
      <c r="Y81" s="134">
        <v>32</v>
      </c>
      <c r="Z81" s="143" t="s">
        <v>398</v>
      </c>
      <c r="AA81" s="529">
        <v>65</v>
      </c>
      <c r="AB81" s="531">
        <v>0.8794</v>
      </c>
      <c r="AC81" s="530" t="s">
        <v>438</v>
      </c>
      <c r="AD81" s="143" t="s">
        <v>441</v>
      </c>
      <c r="AE81" s="276" t="s">
        <v>438</v>
      </c>
      <c r="AF81" s="128" t="s">
        <v>438</v>
      </c>
      <c r="AG81" s="128" t="s">
        <v>441</v>
      </c>
      <c r="AH81" s="128" t="s">
        <v>441</v>
      </c>
      <c r="AI81" s="128">
        <v>1000</v>
      </c>
      <c r="AJ81" s="138">
        <v>100</v>
      </c>
      <c r="AK81" s="130">
        <v>115</v>
      </c>
      <c r="AL81" s="128">
        <v>1.281</v>
      </c>
      <c r="AM81" s="128">
        <v>1.863</v>
      </c>
      <c r="AN81" s="143">
        <v>13.67</v>
      </c>
      <c r="AO81" s="180"/>
      <c r="AP81" s="429">
        <f>(8760/1000)*(Summary!$F$10*$AN81+Summary!$F$9*$AM81+Summary!$F$8*$AL81)</f>
        <v>44.289684</v>
      </c>
      <c r="AQ81" s="430">
        <f t="shared" si="5"/>
        <v>34.289684</v>
      </c>
      <c r="AR81" s="431"/>
      <c r="AS81" s="66" t="str">
        <f t="shared" si="3"/>
        <v>Y</v>
      </c>
      <c r="AT81" s="38">
        <f t="shared" si="4"/>
        <v>10</v>
      </c>
      <c r="AU81" s="432" t="s">
        <v>0</v>
      </c>
      <c r="AV81" s="826"/>
      <c r="AW81" s="778">
        <f>Summary!$D$33</f>
        <v>30</v>
      </c>
    </row>
    <row r="82" spans="1:49" ht="12.75">
      <c r="A82" s="541">
        <v>76</v>
      </c>
      <c r="B82" s="405">
        <v>293</v>
      </c>
      <c r="C82" s="40" t="s">
        <v>711</v>
      </c>
      <c r="D82" s="59">
        <v>39685</v>
      </c>
      <c r="E82" s="37" t="s">
        <v>431</v>
      </c>
      <c r="F82" s="37" t="s">
        <v>432</v>
      </c>
      <c r="G82" s="49" t="s">
        <v>265</v>
      </c>
      <c r="H82" s="667">
        <v>1</v>
      </c>
      <c r="I82" s="50" t="s">
        <v>268</v>
      </c>
      <c r="J82" s="39">
        <v>2</v>
      </c>
      <c r="K82" s="465">
        <v>2.8</v>
      </c>
      <c r="L82" s="39" t="s">
        <v>66</v>
      </c>
      <c r="M82" s="39">
        <v>4096</v>
      </c>
      <c r="N82" s="43">
        <v>4</v>
      </c>
      <c r="O82" s="39">
        <v>1</v>
      </c>
      <c r="P82" s="49">
        <v>320</v>
      </c>
      <c r="Q82" s="49" t="s">
        <v>110</v>
      </c>
      <c r="R82" s="49" t="s">
        <v>274</v>
      </c>
      <c r="S82" s="49" t="s">
        <v>438</v>
      </c>
      <c r="T82" s="57" t="s">
        <v>438</v>
      </c>
      <c r="U82" s="50">
        <v>1</v>
      </c>
      <c r="V82" s="39" t="s">
        <v>280</v>
      </c>
      <c r="W82" s="39">
        <v>512</v>
      </c>
      <c r="X82" s="75" t="s">
        <v>449</v>
      </c>
      <c r="Y82" s="75"/>
      <c r="Z82" s="57" t="s">
        <v>398</v>
      </c>
      <c r="AA82" s="487">
        <v>90</v>
      </c>
      <c r="AB82" s="496">
        <v>0.87</v>
      </c>
      <c r="AC82" s="489" t="s">
        <v>441</v>
      </c>
      <c r="AD82" s="57" t="s">
        <v>441</v>
      </c>
      <c r="AE82" s="58" t="s">
        <v>438</v>
      </c>
      <c r="AF82" s="39" t="s">
        <v>438</v>
      </c>
      <c r="AG82" s="39" t="s">
        <v>441</v>
      </c>
      <c r="AH82" s="39" t="s">
        <v>441</v>
      </c>
      <c r="AI82" s="39">
        <v>100</v>
      </c>
      <c r="AJ82" s="61">
        <v>100</v>
      </c>
      <c r="AK82" s="50">
        <v>230</v>
      </c>
      <c r="AL82" s="39">
        <v>0.72</v>
      </c>
      <c r="AM82" s="39">
        <v>1.28</v>
      </c>
      <c r="AN82" s="57">
        <v>15.03</v>
      </c>
      <c r="AO82" s="53"/>
      <c r="AP82" s="429">
        <f>(8760/1000)*(Summary!$F$10*$AN82+Summary!$F$9*$AM82+Summary!$F$8*$AL82)</f>
        <v>44.40444</v>
      </c>
      <c r="AQ82" s="430">
        <f t="shared" si="5"/>
        <v>34.40444</v>
      </c>
      <c r="AR82" s="431"/>
      <c r="AS82" s="66" t="str">
        <f t="shared" si="3"/>
        <v>Y</v>
      </c>
      <c r="AT82" s="38">
        <f t="shared" si="4"/>
        <v>10</v>
      </c>
      <c r="AU82" s="432" t="s">
        <v>0</v>
      </c>
      <c r="AV82" s="834"/>
      <c r="AW82" s="778">
        <f>Summary!$D$33</f>
        <v>30</v>
      </c>
    </row>
    <row r="83" spans="1:49" s="5" customFormat="1" ht="25.5">
      <c r="A83" s="541">
        <v>77</v>
      </c>
      <c r="B83" s="405">
        <v>452</v>
      </c>
      <c r="C83" s="130" t="s">
        <v>702</v>
      </c>
      <c r="D83" s="184">
        <v>39626</v>
      </c>
      <c r="E83" s="182" t="s">
        <v>431</v>
      </c>
      <c r="F83" s="182" t="s">
        <v>446</v>
      </c>
      <c r="G83" s="35" t="s">
        <v>535</v>
      </c>
      <c r="H83" s="673">
        <v>1</v>
      </c>
      <c r="I83" s="34" t="s">
        <v>554</v>
      </c>
      <c r="J83" s="14">
        <v>2</v>
      </c>
      <c r="K83" s="479">
        <v>2.8</v>
      </c>
      <c r="L83" s="14" t="s">
        <v>550</v>
      </c>
      <c r="M83" s="14">
        <v>4096</v>
      </c>
      <c r="N83" s="43">
        <v>4</v>
      </c>
      <c r="O83" s="14">
        <v>1</v>
      </c>
      <c r="P83" s="35" t="s">
        <v>551</v>
      </c>
      <c r="Q83" s="35">
        <v>0</v>
      </c>
      <c r="R83" s="35"/>
      <c r="S83" s="35"/>
      <c r="T83" s="199" t="s">
        <v>441</v>
      </c>
      <c r="U83" s="34">
        <v>1</v>
      </c>
      <c r="V83" s="14"/>
      <c r="W83" s="14" t="s">
        <v>140</v>
      </c>
      <c r="X83" s="191" t="s">
        <v>540</v>
      </c>
      <c r="Y83" s="26"/>
      <c r="Z83" s="199" t="s">
        <v>398</v>
      </c>
      <c r="AA83" s="532">
        <v>90</v>
      </c>
      <c r="AB83" s="533">
        <v>87</v>
      </c>
      <c r="AC83" s="533" t="s">
        <v>441</v>
      </c>
      <c r="AD83" s="199" t="s">
        <v>441</v>
      </c>
      <c r="AE83" s="15" t="s">
        <v>441</v>
      </c>
      <c r="AF83" s="14" t="s">
        <v>438</v>
      </c>
      <c r="AG83" s="14" t="s">
        <v>441</v>
      </c>
      <c r="AH83" s="14" t="s">
        <v>441</v>
      </c>
      <c r="AI83" s="14" t="s">
        <v>541</v>
      </c>
      <c r="AJ83" s="198" t="s">
        <v>541</v>
      </c>
      <c r="AK83" s="34">
        <v>115</v>
      </c>
      <c r="AL83" s="14">
        <v>0.788</v>
      </c>
      <c r="AM83" s="14">
        <v>1.89</v>
      </c>
      <c r="AN83" s="199">
        <v>14.72</v>
      </c>
      <c r="AO83" s="737" t="s">
        <v>559</v>
      </c>
      <c r="AP83" s="429">
        <f>(8760/1000)*(Summary!$F$10*$AN83+Summary!$F$9*$AM83+Summary!$F$8*$AL83)</f>
        <v>44.481528000000004</v>
      </c>
      <c r="AQ83" s="430">
        <f t="shared" si="5"/>
        <v>34.481528000000004</v>
      </c>
      <c r="AR83" s="431"/>
      <c r="AS83" s="66" t="str">
        <f t="shared" si="3"/>
        <v>Y</v>
      </c>
      <c r="AT83" s="38">
        <f t="shared" si="4"/>
        <v>10</v>
      </c>
      <c r="AU83" s="432" t="s">
        <v>0</v>
      </c>
      <c r="AV83" s="826"/>
      <c r="AW83" s="778">
        <f>Summary!$D$33</f>
        <v>30</v>
      </c>
    </row>
    <row r="84" spans="1:49" s="5" customFormat="1" ht="25.5">
      <c r="A84" s="541">
        <v>78</v>
      </c>
      <c r="B84" s="405">
        <v>453</v>
      </c>
      <c r="C84" s="130" t="s">
        <v>702</v>
      </c>
      <c r="D84" s="184">
        <v>39626</v>
      </c>
      <c r="E84" s="182" t="s">
        <v>431</v>
      </c>
      <c r="F84" s="182" t="s">
        <v>446</v>
      </c>
      <c r="G84" s="35" t="s">
        <v>535</v>
      </c>
      <c r="H84" s="673">
        <v>1</v>
      </c>
      <c r="I84" s="34" t="s">
        <v>560</v>
      </c>
      <c r="J84" s="14">
        <v>2</v>
      </c>
      <c r="K84" s="479">
        <v>2.53</v>
      </c>
      <c r="L84" s="14" t="s">
        <v>550</v>
      </c>
      <c r="M84" s="14">
        <v>4096</v>
      </c>
      <c r="N84" s="43">
        <v>4</v>
      </c>
      <c r="O84" s="14">
        <v>1</v>
      </c>
      <c r="P84" s="35" t="s">
        <v>551</v>
      </c>
      <c r="Q84" s="35">
        <v>0</v>
      </c>
      <c r="R84" s="35"/>
      <c r="S84" s="35"/>
      <c r="T84" s="199" t="s">
        <v>441</v>
      </c>
      <c r="U84" s="34">
        <v>1</v>
      </c>
      <c r="V84" s="14"/>
      <c r="W84" s="14" t="s">
        <v>140</v>
      </c>
      <c r="X84" s="191" t="s">
        <v>540</v>
      </c>
      <c r="Y84" s="26"/>
      <c r="Z84" s="199" t="s">
        <v>398</v>
      </c>
      <c r="AA84" s="532">
        <v>90</v>
      </c>
      <c r="AB84" s="533">
        <v>87</v>
      </c>
      <c r="AC84" s="533" t="s">
        <v>441</v>
      </c>
      <c r="AD84" s="199" t="s">
        <v>441</v>
      </c>
      <c r="AE84" s="15" t="s">
        <v>441</v>
      </c>
      <c r="AF84" s="14" t="s">
        <v>438</v>
      </c>
      <c r="AG84" s="14" t="s">
        <v>441</v>
      </c>
      <c r="AH84" s="14" t="s">
        <v>441</v>
      </c>
      <c r="AI84" s="14" t="s">
        <v>541</v>
      </c>
      <c r="AJ84" s="198" t="s">
        <v>541</v>
      </c>
      <c r="AK84" s="34">
        <v>115</v>
      </c>
      <c r="AL84" s="14">
        <v>0.785</v>
      </c>
      <c r="AM84" s="14">
        <v>1.91</v>
      </c>
      <c r="AN84" s="199">
        <v>14.72</v>
      </c>
      <c r="AO84" s="737" t="s">
        <v>559</v>
      </c>
      <c r="AP84" s="429">
        <f>(8760/1000)*(Summary!$F$10*$AN84+Summary!$F$9*$AM84+Summary!$F$8*$AL84)</f>
        <v>44.48328</v>
      </c>
      <c r="AQ84" s="430">
        <f t="shared" si="5"/>
        <v>34.48328</v>
      </c>
      <c r="AR84" s="431"/>
      <c r="AS84" s="66" t="str">
        <f t="shared" si="3"/>
        <v>Y</v>
      </c>
      <c r="AT84" s="38">
        <f t="shared" si="4"/>
        <v>10</v>
      </c>
      <c r="AU84" s="432" t="s">
        <v>0</v>
      </c>
      <c r="AV84" s="826"/>
      <c r="AW84" s="778">
        <f>Summary!$D$33</f>
        <v>30</v>
      </c>
    </row>
    <row r="85" spans="1:49" ht="25.5">
      <c r="A85" s="541">
        <v>79</v>
      </c>
      <c r="B85" s="405">
        <v>449</v>
      </c>
      <c r="C85" s="130" t="s">
        <v>702</v>
      </c>
      <c r="D85" s="184">
        <v>39654</v>
      </c>
      <c r="E85" s="182" t="s">
        <v>431</v>
      </c>
      <c r="F85" s="182" t="s">
        <v>446</v>
      </c>
      <c r="G85" s="35" t="s">
        <v>535</v>
      </c>
      <c r="H85" s="673">
        <v>1</v>
      </c>
      <c r="I85" s="34" t="s">
        <v>554</v>
      </c>
      <c r="J85" s="14">
        <v>2</v>
      </c>
      <c r="K85" s="479">
        <v>2.8</v>
      </c>
      <c r="L85" s="14" t="s">
        <v>555</v>
      </c>
      <c r="M85" s="14">
        <v>2048</v>
      </c>
      <c r="N85" s="43">
        <v>2</v>
      </c>
      <c r="O85" s="14">
        <v>1</v>
      </c>
      <c r="P85" s="35" t="s">
        <v>545</v>
      </c>
      <c r="Q85" s="35">
        <v>0</v>
      </c>
      <c r="R85" s="35"/>
      <c r="S85" s="35"/>
      <c r="T85" s="199" t="s">
        <v>441</v>
      </c>
      <c r="U85" s="34">
        <v>1</v>
      </c>
      <c r="V85" s="14"/>
      <c r="W85" s="14" t="s">
        <v>140</v>
      </c>
      <c r="X85" s="191" t="s">
        <v>540</v>
      </c>
      <c r="Y85" s="26"/>
      <c r="Z85" s="199" t="s">
        <v>398</v>
      </c>
      <c r="AA85" s="532">
        <v>90</v>
      </c>
      <c r="AB85" s="533">
        <v>87</v>
      </c>
      <c r="AC85" s="533" t="s">
        <v>441</v>
      </c>
      <c r="AD85" s="199" t="s">
        <v>441</v>
      </c>
      <c r="AE85" s="15" t="s">
        <v>441</v>
      </c>
      <c r="AF85" s="14" t="s">
        <v>438</v>
      </c>
      <c r="AG85" s="14" t="s">
        <v>441</v>
      </c>
      <c r="AH85" s="14" t="s">
        <v>441</v>
      </c>
      <c r="AI85" s="14" t="s">
        <v>541</v>
      </c>
      <c r="AJ85" s="198" t="s">
        <v>541</v>
      </c>
      <c r="AK85" s="34">
        <v>115</v>
      </c>
      <c r="AL85" s="14">
        <v>0.84</v>
      </c>
      <c r="AM85" s="14">
        <v>1.24</v>
      </c>
      <c r="AN85" s="199">
        <v>11.03</v>
      </c>
      <c r="AO85" s="737"/>
      <c r="AP85" s="429">
        <f>(8760/1000)*(Summary!$F$10*$AN85+Summary!$F$9*$AM85+Summary!$F$8*$AL85)</f>
        <v>34.488119999999995</v>
      </c>
      <c r="AQ85" s="430">
        <f t="shared" si="5"/>
        <v>34.488119999999995</v>
      </c>
      <c r="AR85" s="431"/>
      <c r="AS85" s="66" t="str">
        <f t="shared" si="3"/>
        <v>N</v>
      </c>
      <c r="AT85" s="38">
        <f t="shared" si="4"/>
        <v>0</v>
      </c>
      <c r="AU85" s="432" t="s">
        <v>0</v>
      </c>
      <c r="AV85" s="826"/>
      <c r="AW85" s="778">
        <f>Summary!$D$33</f>
        <v>30</v>
      </c>
    </row>
    <row r="86" spans="1:49" ht="25.5">
      <c r="A86" s="541">
        <v>80</v>
      </c>
      <c r="B86" s="405">
        <v>459</v>
      </c>
      <c r="C86" s="130" t="s">
        <v>702</v>
      </c>
      <c r="D86" s="577">
        <v>39658</v>
      </c>
      <c r="E86" s="182" t="s">
        <v>431</v>
      </c>
      <c r="F86" s="182" t="s">
        <v>446</v>
      </c>
      <c r="G86" s="35" t="s">
        <v>535</v>
      </c>
      <c r="H86" s="695">
        <v>1</v>
      </c>
      <c r="I86" s="619" t="s">
        <v>572</v>
      </c>
      <c r="J86" s="599">
        <v>2</v>
      </c>
      <c r="K86" s="606">
        <v>2.53</v>
      </c>
      <c r="L86" s="182" t="s">
        <v>567</v>
      </c>
      <c r="M86" s="182">
        <v>2048</v>
      </c>
      <c r="N86" s="43">
        <v>2</v>
      </c>
      <c r="O86" s="182">
        <v>1</v>
      </c>
      <c r="P86" s="35" t="s">
        <v>545</v>
      </c>
      <c r="Q86" s="612">
        <v>0</v>
      </c>
      <c r="R86" s="612"/>
      <c r="S86" s="612"/>
      <c r="T86" s="615" t="s">
        <v>441</v>
      </c>
      <c r="U86" s="619">
        <v>1</v>
      </c>
      <c r="V86" s="599"/>
      <c r="W86" s="182" t="s">
        <v>140</v>
      </c>
      <c r="X86" s="191" t="s">
        <v>540</v>
      </c>
      <c r="Y86" s="612"/>
      <c r="Z86" s="199" t="s">
        <v>398</v>
      </c>
      <c r="AA86" s="628">
        <v>90</v>
      </c>
      <c r="AB86" s="634">
        <v>87</v>
      </c>
      <c r="AC86" s="636" t="s">
        <v>441</v>
      </c>
      <c r="AD86" s="199" t="s">
        <v>441</v>
      </c>
      <c r="AE86" s="15" t="s">
        <v>441</v>
      </c>
      <c r="AF86" s="14" t="s">
        <v>438</v>
      </c>
      <c r="AG86" s="14" t="s">
        <v>441</v>
      </c>
      <c r="AH86" s="14" t="s">
        <v>441</v>
      </c>
      <c r="AI86" s="14" t="s">
        <v>541</v>
      </c>
      <c r="AJ86" s="198" t="s">
        <v>541</v>
      </c>
      <c r="AK86" s="34">
        <v>115</v>
      </c>
      <c r="AL86" s="599">
        <v>0.65</v>
      </c>
      <c r="AM86" s="599">
        <v>1.62</v>
      </c>
      <c r="AN86" s="593">
        <v>11.29</v>
      </c>
      <c r="AO86" s="657"/>
      <c r="AP86" s="429">
        <f>(8760/1000)*(Summary!$F$10*$AN86+Summary!$F$9*$AM86+Summary!$F$8*$AL86)</f>
        <v>34.50563999999999</v>
      </c>
      <c r="AQ86" s="430">
        <f t="shared" si="5"/>
        <v>34.50563999999999</v>
      </c>
      <c r="AR86" s="431"/>
      <c r="AS86" s="66" t="str">
        <f t="shared" si="3"/>
        <v>N</v>
      </c>
      <c r="AT86" s="38">
        <f t="shared" si="4"/>
        <v>0</v>
      </c>
      <c r="AU86" s="432" t="s">
        <v>0</v>
      </c>
      <c r="AV86" s="826"/>
      <c r="AW86" s="778">
        <f>Summary!$D$33</f>
        <v>30</v>
      </c>
    </row>
    <row r="87" spans="1:49" s="5" customFormat="1" ht="12.75">
      <c r="A87" s="541">
        <v>81</v>
      </c>
      <c r="B87" s="405">
        <v>273</v>
      </c>
      <c r="C87" s="54" t="s">
        <v>705</v>
      </c>
      <c r="D87" s="168">
        <v>39657</v>
      </c>
      <c r="E87" s="104" t="s">
        <v>431</v>
      </c>
      <c r="F87" s="104" t="s">
        <v>446</v>
      </c>
      <c r="G87" s="56"/>
      <c r="H87" s="670">
        <v>1</v>
      </c>
      <c r="I87" s="107" t="s">
        <v>226</v>
      </c>
      <c r="J87" s="60">
        <v>2</v>
      </c>
      <c r="K87" s="472">
        <v>1.2</v>
      </c>
      <c r="L87" s="60" t="s">
        <v>227</v>
      </c>
      <c r="M87" s="60">
        <v>2048</v>
      </c>
      <c r="N87" s="43">
        <v>2</v>
      </c>
      <c r="O87" s="60">
        <v>1</v>
      </c>
      <c r="P87" s="55">
        <v>250</v>
      </c>
      <c r="Q87" s="55" t="s">
        <v>110</v>
      </c>
      <c r="R87" s="255" t="s">
        <v>68</v>
      </c>
      <c r="S87" s="55" t="s">
        <v>438</v>
      </c>
      <c r="T87" s="108" t="s">
        <v>800</v>
      </c>
      <c r="U87" s="107">
        <v>0</v>
      </c>
      <c r="V87" s="60" t="s">
        <v>654</v>
      </c>
      <c r="W87" s="60"/>
      <c r="X87" s="56" t="s">
        <v>449</v>
      </c>
      <c r="Y87" s="56">
        <v>24</v>
      </c>
      <c r="Z87" s="108" t="s">
        <v>398</v>
      </c>
      <c r="AA87" s="490">
        <v>60</v>
      </c>
      <c r="AB87" s="521">
        <v>0.85</v>
      </c>
      <c r="AC87" s="521" t="s">
        <v>438</v>
      </c>
      <c r="AD87" s="108" t="s">
        <v>441</v>
      </c>
      <c r="AE87" s="254" t="s">
        <v>438</v>
      </c>
      <c r="AF87" s="60" t="s">
        <v>438</v>
      </c>
      <c r="AG87" s="60" t="s">
        <v>441</v>
      </c>
      <c r="AH87" s="60" t="s">
        <v>438</v>
      </c>
      <c r="AI87" s="60">
        <v>1000</v>
      </c>
      <c r="AJ87" s="112">
        <v>1000</v>
      </c>
      <c r="AK87" s="107">
        <v>100</v>
      </c>
      <c r="AL87" s="60">
        <v>0.5</v>
      </c>
      <c r="AM87" s="60">
        <v>0.9</v>
      </c>
      <c r="AN87" s="108">
        <v>12</v>
      </c>
      <c r="AO87" s="105"/>
      <c r="AP87" s="429">
        <f>(8760/1000)*(Summary!$F$10*$AN87+Summary!$F$9*$AM87+Summary!$F$8*$AL87)</f>
        <v>34.95239999999999</v>
      </c>
      <c r="AQ87" s="430">
        <f t="shared" si="5"/>
        <v>34.95239999999999</v>
      </c>
      <c r="AR87" s="431"/>
      <c r="AS87" s="66" t="str">
        <f t="shared" si="3"/>
        <v>N</v>
      </c>
      <c r="AT87" s="38">
        <f t="shared" si="4"/>
        <v>0</v>
      </c>
      <c r="AU87" s="432" t="s">
        <v>0</v>
      </c>
      <c r="AV87" s="826"/>
      <c r="AW87" s="778">
        <f>Summary!$D$33</f>
        <v>30</v>
      </c>
    </row>
    <row r="88" spans="1:49" ht="12.75">
      <c r="A88" s="541">
        <v>82</v>
      </c>
      <c r="B88" s="405">
        <v>274</v>
      </c>
      <c r="C88" s="54" t="s">
        <v>705</v>
      </c>
      <c r="D88" s="168">
        <v>39657</v>
      </c>
      <c r="E88" s="104" t="s">
        <v>431</v>
      </c>
      <c r="F88" s="104" t="s">
        <v>446</v>
      </c>
      <c r="G88" s="56"/>
      <c r="H88" s="670">
        <v>1</v>
      </c>
      <c r="I88" s="107" t="s">
        <v>226</v>
      </c>
      <c r="J88" s="60">
        <v>2</v>
      </c>
      <c r="K88" s="472">
        <v>1.2</v>
      </c>
      <c r="L88" s="60" t="s">
        <v>227</v>
      </c>
      <c r="M88" s="60">
        <v>2048</v>
      </c>
      <c r="N88" s="43">
        <v>2</v>
      </c>
      <c r="O88" s="60">
        <v>1</v>
      </c>
      <c r="P88" s="55">
        <v>250</v>
      </c>
      <c r="Q88" s="55" t="s">
        <v>110</v>
      </c>
      <c r="R88" s="255" t="s">
        <v>68</v>
      </c>
      <c r="S88" s="55" t="s">
        <v>438</v>
      </c>
      <c r="T88" s="108" t="s">
        <v>800</v>
      </c>
      <c r="U88" s="107">
        <v>0</v>
      </c>
      <c r="V88" s="60" t="s">
        <v>654</v>
      </c>
      <c r="W88" s="60"/>
      <c r="X88" s="56" t="s">
        <v>449</v>
      </c>
      <c r="Y88" s="56">
        <v>24</v>
      </c>
      <c r="Z88" s="108" t="s">
        <v>398</v>
      </c>
      <c r="AA88" s="490">
        <v>60</v>
      </c>
      <c r="AB88" s="521">
        <v>0.85</v>
      </c>
      <c r="AC88" s="521" t="s">
        <v>438</v>
      </c>
      <c r="AD88" s="108" t="s">
        <v>441</v>
      </c>
      <c r="AE88" s="254" t="s">
        <v>438</v>
      </c>
      <c r="AF88" s="60" t="s">
        <v>438</v>
      </c>
      <c r="AG88" s="60" t="s">
        <v>441</v>
      </c>
      <c r="AH88" s="60" t="s">
        <v>438</v>
      </c>
      <c r="AI88" s="60">
        <v>1000</v>
      </c>
      <c r="AJ88" s="112">
        <v>1000</v>
      </c>
      <c r="AK88" s="107">
        <v>100</v>
      </c>
      <c r="AL88" s="60">
        <v>0.5</v>
      </c>
      <c r="AM88" s="60">
        <v>0.9</v>
      </c>
      <c r="AN88" s="108">
        <v>12</v>
      </c>
      <c r="AO88" s="105"/>
      <c r="AP88" s="429">
        <f>(8760/1000)*(Summary!$F$10*$AN88+Summary!$F$9*$AM88+Summary!$F$8*$AL88)</f>
        <v>34.95239999999999</v>
      </c>
      <c r="AQ88" s="430">
        <f t="shared" si="5"/>
        <v>34.95239999999999</v>
      </c>
      <c r="AR88" s="431"/>
      <c r="AS88" s="66" t="str">
        <f t="shared" si="3"/>
        <v>N</v>
      </c>
      <c r="AT88" s="38">
        <f t="shared" si="4"/>
        <v>0</v>
      </c>
      <c r="AU88" s="432" t="s">
        <v>0</v>
      </c>
      <c r="AV88" s="826"/>
      <c r="AW88" s="778">
        <f>Summary!$D$33</f>
        <v>30</v>
      </c>
    </row>
    <row r="89" spans="1:49" s="5" customFormat="1" ht="12.75">
      <c r="A89" s="541">
        <v>83</v>
      </c>
      <c r="B89" s="405">
        <v>265</v>
      </c>
      <c r="C89" s="54" t="s">
        <v>705</v>
      </c>
      <c r="D89" s="168">
        <v>39457</v>
      </c>
      <c r="E89" s="104" t="s">
        <v>431</v>
      </c>
      <c r="F89" s="104" t="s">
        <v>446</v>
      </c>
      <c r="G89" s="56"/>
      <c r="H89" s="670">
        <v>1</v>
      </c>
      <c r="I89" s="107" t="s">
        <v>187</v>
      </c>
      <c r="J89" s="60">
        <v>2</v>
      </c>
      <c r="K89" s="472">
        <v>1.2</v>
      </c>
      <c r="L89" s="60" t="s">
        <v>108</v>
      </c>
      <c r="M89" s="60">
        <v>1024</v>
      </c>
      <c r="N89" s="43">
        <v>1</v>
      </c>
      <c r="O89" s="60">
        <v>1</v>
      </c>
      <c r="P89" s="55">
        <v>80</v>
      </c>
      <c r="Q89" s="55" t="s">
        <v>654</v>
      </c>
      <c r="R89" s="255" t="s">
        <v>68</v>
      </c>
      <c r="S89" s="55" t="s">
        <v>438</v>
      </c>
      <c r="T89" s="108" t="s">
        <v>800</v>
      </c>
      <c r="U89" s="107">
        <v>0</v>
      </c>
      <c r="V89" s="60" t="s">
        <v>654</v>
      </c>
      <c r="W89" s="60"/>
      <c r="X89" s="56" t="s">
        <v>449</v>
      </c>
      <c r="Y89" s="56">
        <v>24</v>
      </c>
      <c r="Z89" s="108" t="s">
        <v>398</v>
      </c>
      <c r="AA89" s="490">
        <v>60</v>
      </c>
      <c r="AB89" s="521">
        <v>0.85</v>
      </c>
      <c r="AC89" s="521" t="s">
        <v>438</v>
      </c>
      <c r="AD89" s="108" t="s">
        <v>441</v>
      </c>
      <c r="AE89" s="254" t="s">
        <v>441</v>
      </c>
      <c r="AF89" s="60" t="s">
        <v>438</v>
      </c>
      <c r="AG89" s="60" t="s">
        <v>441</v>
      </c>
      <c r="AH89" s="60" t="s">
        <v>438</v>
      </c>
      <c r="AI89" s="60">
        <v>1000</v>
      </c>
      <c r="AJ89" s="112">
        <v>1000</v>
      </c>
      <c r="AK89" s="107">
        <v>115</v>
      </c>
      <c r="AL89" s="60">
        <v>0.5</v>
      </c>
      <c r="AM89" s="60">
        <v>1.8</v>
      </c>
      <c r="AN89" s="108">
        <v>11.7</v>
      </c>
      <c r="AO89" s="105"/>
      <c r="AP89" s="429">
        <f>(8760/1000)*(Summary!$F$10*$AN89+Summary!$F$9*$AM89+Summary!$F$8*$AL89)</f>
        <v>34.9524</v>
      </c>
      <c r="AQ89" s="430">
        <f t="shared" si="5"/>
        <v>34.9524</v>
      </c>
      <c r="AR89" s="431"/>
      <c r="AS89" s="66" t="str">
        <f t="shared" si="3"/>
        <v>N</v>
      </c>
      <c r="AT89" s="38">
        <f t="shared" si="4"/>
        <v>0</v>
      </c>
      <c r="AU89" s="432" t="s">
        <v>0</v>
      </c>
      <c r="AV89" s="826"/>
      <c r="AW89" s="778">
        <f>Summary!$D$33</f>
        <v>30</v>
      </c>
    </row>
    <row r="90" spans="1:49" s="5" customFormat="1" ht="12.75">
      <c r="A90" s="541">
        <v>84</v>
      </c>
      <c r="B90" s="405">
        <v>314</v>
      </c>
      <c r="C90" s="40" t="s">
        <v>700</v>
      </c>
      <c r="D90" s="71">
        <v>39490</v>
      </c>
      <c r="E90" s="37" t="s">
        <v>431</v>
      </c>
      <c r="F90" s="37" t="s">
        <v>446</v>
      </c>
      <c r="G90" s="38"/>
      <c r="H90" s="667">
        <v>1</v>
      </c>
      <c r="I90" s="50" t="s">
        <v>821</v>
      </c>
      <c r="J90" s="39">
        <v>2</v>
      </c>
      <c r="K90" s="473">
        <v>2.4</v>
      </c>
      <c r="L90" s="39" t="s">
        <v>822</v>
      </c>
      <c r="M90" s="39">
        <v>2048</v>
      </c>
      <c r="N90" s="43">
        <v>2</v>
      </c>
      <c r="O90" s="62">
        <v>1</v>
      </c>
      <c r="P90" s="38"/>
      <c r="Q90" s="38"/>
      <c r="R90" s="38"/>
      <c r="S90" s="38"/>
      <c r="T90" s="52" t="s">
        <v>441</v>
      </c>
      <c r="U90" s="36">
        <v>0</v>
      </c>
      <c r="V90" s="39" t="s">
        <v>490</v>
      </c>
      <c r="W90" s="62">
        <v>144</v>
      </c>
      <c r="X90" s="38"/>
      <c r="Y90" s="38"/>
      <c r="Z90" s="52" t="s">
        <v>398</v>
      </c>
      <c r="AA90" s="493"/>
      <c r="AB90" s="494"/>
      <c r="AC90" s="494"/>
      <c r="AD90" s="57" t="s">
        <v>441</v>
      </c>
      <c r="AE90" s="58" t="s">
        <v>441</v>
      </c>
      <c r="AF90" s="39" t="s">
        <v>438</v>
      </c>
      <c r="AG90" s="39" t="s">
        <v>441</v>
      </c>
      <c r="AH90" s="39" t="s">
        <v>441</v>
      </c>
      <c r="AI90" s="39" t="s">
        <v>441</v>
      </c>
      <c r="AJ90" s="61" t="s">
        <v>441</v>
      </c>
      <c r="AK90" s="36">
        <v>230</v>
      </c>
      <c r="AL90" s="62">
        <v>0.588</v>
      </c>
      <c r="AM90" s="62">
        <v>1.428</v>
      </c>
      <c r="AN90" s="69">
        <v>11.76</v>
      </c>
      <c r="AO90" s="70"/>
      <c r="AP90" s="429">
        <f>(8760/1000)*(Summary!$F$10*$AN90+Summary!$F$9*$AM90+Summary!$F$8*$AL90)</f>
        <v>35.246736</v>
      </c>
      <c r="AQ90" s="430">
        <f t="shared" si="5"/>
        <v>35.246736</v>
      </c>
      <c r="AR90" s="431"/>
      <c r="AS90" s="66" t="str">
        <f t="shared" si="3"/>
        <v>N</v>
      </c>
      <c r="AT90" s="38">
        <f t="shared" si="4"/>
        <v>0</v>
      </c>
      <c r="AU90" s="432" t="s">
        <v>0</v>
      </c>
      <c r="AV90" s="826"/>
      <c r="AW90" s="778">
        <f>Summary!$D$33</f>
        <v>30</v>
      </c>
    </row>
    <row r="91" spans="1:49" ht="25.5">
      <c r="A91" s="541">
        <v>85</v>
      </c>
      <c r="B91" s="405">
        <v>451</v>
      </c>
      <c r="C91" s="130" t="s">
        <v>702</v>
      </c>
      <c r="D91" s="184">
        <v>39626</v>
      </c>
      <c r="E91" s="182" t="s">
        <v>431</v>
      </c>
      <c r="F91" s="182" t="s">
        <v>446</v>
      </c>
      <c r="G91" s="35" t="s">
        <v>535</v>
      </c>
      <c r="H91" s="673">
        <v>1</v>
      </c>
      <c r="I91" s="34" t="s">
        <v>554</v>
      </c>
      <c r="J91" s="14">
        <v>2</v>
      </c>
      <c r="K91" s="479">
        <v>2.8</v>
      </c>
      <c r="L91" s="14" t="s">
        <v>557</v>
      </c>
      <c r="M91" s="14">
        <v>8192</v>
      </c>
      <c r="N91" s="43">
        <v>8</v>
      </c>
      <c r="O91" s="14">
        <v>1</v>
      </c>
      <c r="P91" s="35" t="s">
        <v>551</v>
      </c>
      <c r="Q91" s="35">
        <v>0</v>
      </c>
      <c r="R91" s="35"/>
      <c r="S91" s="35"/>
      <c r="T91" s="199" t="s">
        <v>441</v>
      </c>
      <c r="U91" s="34">
        <v>1</v>
      </c>
      <c r="V91" s="14"/>
      <c r="W91" s="14" t="s">
        <v>140</v>
      </c>
      <c r="X91" s="191" t="s">
        <v>540</v>
      </c>
      <c r="Y91" s="26"/>
      <c r="Z91" s="199" t="s">
        <v>398</v>
      </c>
      <c r="AA91" s="532">
        <v>90</v>
      </c>
      <c r="AB91" s="533">
        <v>87</v>
      </c>
      <c r="AC91" s="533" t="s">
        <v>441</v>
      </c>
      <c r="AD91" s="199" t="s">
        <v>441</v>
      </c>
      <c r="AE91" s="15" t="s">
        <v>441</v>
      </c>
      <c r="AF91" s="14" t="s">
        <v>438</v>
      </c>
      <c r="AG91" s="14" t="s">
        <v>441</v>
      </c>
      <c r="AH91" s="14" t="s">
        <v>441</v>
      </c>
      <c r="AI91" s="14" t="s">
        <v>541</v>
      </c>
      <c r="AJ91" s="198" t="s">
        <v>541</v>
      </c>
      <c r="AK91" s="34">
        <v>115</v>
      </c>
      <c r="AL91" s="14">
        <v>0.781</v>
      </c>
      <c r="AM91" s="14">
        <v>1.89</v>
      </c>
      <c r="AN91" s="199">
        <v>15.05</v>
      </c>
      <c r="AO91" s="737" t="s">
        <v>559</v>
      </c>
      <c r="AP91" s="429">
        <f>(8760/1000)*(Summary!$F$10*$AN91+Summary!$F$9*$AM91+Summary!$F$8*$AL91)</f>
        <v>45.311976</v>
      </c>
      <c r="AQ91" s="430">
        <f t="shared" si="5"/>
        <v>35.311976</v>
      </c>
      <c r="AR91" s="431"/>
      <c r="AS91" s="66" t="str">
        <f t="shared" si="3"/>
        <v>Y</v>
      </c>
      <c r="AT91" s="38">
        <f t="shared" si="4"/>
        <v>10</v>
      </c>
      <c r="AU91" s="432" t="s">
        <v>0</v>
      </c>
      <c r="AV91" s="826"/>
      <c r="AW91" s="778">
        <f>Summary!$D$33</f>
        <v>30</v>
      </c>
    </row>
    <row r="92" spans="1:49" ht="12.75">
      <c r="A92" s="541">
        <v>86</v>
      </c>
      <c r="B92" s="405">
        <v>276</v>
      </c>
      <c r="C92" s="54" t="s">
        <v>705</v>
      </c>
      <c r="D92" s="168">
        <v>39657</v>
      </c>
      <c r="E92" s="104" t="s">
        <v>431</v>
      </c>
      <c r="F92" s="104" t="s">
        <v>446</v>
      </c>
      <c r="G92" s="56" t="s">
        <v>186</v>
      </c>
      <c r="H92" s="670">
        <v>1</v>
      </c>
      <c r="I92" s="107" t="s">
        <v>226</v>
      </c>
      <c r="J92" s="60">
        <v>2</v>
      </c>
      <c r="K92" s="472">
        <v>1.2</v>
      </c>
      <c r="L92" s="60" t="s">
        <v>105</v>
      </c>
      <c r="M92" s="60">
        <v>1024</v>
      </c>
      <c r="N92" s="43">
        <v>1</v>
      </c>
      <c r="O92" s="104">
        <v>1</v>
      </c>
      <c r="P92" s="113">
        <v>60</v>
      </c>
      <c r="Q92" s="113" t="s">
        <v>654</v>
      </c>
      <c r="R92" s="255" t="s">
        <v>68</v>
      </c>
      <c r="S92" s="55" t="s">
        <v>438</v>
      </c>
      <c r="T92" s="108" t="s">
        <v>800</v>
      </c>
      <c r="U92" s="107">
        <v>0</v>
      </c>
      <c r="V92" s="60" t="s">
        <v>654</v>
      </c>
      <c r="W92" s="60"/>
      <c r="X92" s="56" t="s">
        <v>449</v>
      </c>
      <c r="Y92" s="56">
        <v>24</v>
      </c>
      <c r="Z92" s="108" t="s">
        <v>398</v>
      </c>
      <c r="AA92" s="490">
        <v>60</v>
      </c>
      <c r="AB92" s="521">
        <v>0.85</v>
      </c>
      <c r="AC92" s="521" t="s">
        <v>438</v>
      </c>
      <c r="AD92" s="108" t="s">
        <v>441</v>
      </c>
      <c r="AE92" s="254" t="s">
        <v>438</v>
      </c>
      <c r="AF92" s="60" t="s">
        <v>438</v>
      </c>
      <c r="AG92" s="60" t="s">
        <v>441</v>
      </c>
      <c r="AH92" s="60" t="s">
        <v>438</v>
      </c>
      <c r="AI92" s="60">
        <v>1000</v>
      </c>
      <c r="AJ92" s="112">
        <v>1000</v>
      </c>
      <c r="AK92" s="107">
        <v>100</v>
      </c>
      <c r="AL92" s="104">
        <v>0.5</v>
      </c>
      <c r="AM92" s="104">
        <v>0.8</v>
      </c>
      <c r="AN92" s="216">
        <v>12.3</v>
      </c>
      <c r="AO92" s="217" t="s">
        <v>188</v>
      </c>
      <c r="AP92" s="429">
        <f>(8760/1000)*(Summary!$F$10*$AN92+Summary!$F$9*$AM92+Summary!$F$8*$AL92)</f>
        <v>35.6532</v>
      </c>
      <c r="AQ92" s="430">
        <f t="shared" si="5"/>
        <v>35.6532</v>
      </c>
      <c r="AR92" s="431"/>
      <c r="AS92" s="66" t="str">
        <f t="shared" si="3"/>
        <v>N</v>
      </c>
      <c r="AT92" s="38">
        <f t="shared" si="4"/>
        <v>0</v>
      </c>
      <c r="AU92" s="432" t="s">
        <v>0</v>
      </c>
      <c r="AV92" s="826"/>
      <c r="AW92" s="778">
        <f>Summary!$D$33</f>
        <v>30</v>
      </c>
    </row>
    <row r="93" spans="1:49" s="5" customFormat="1" ht="12.75">
      <c r="A93" s="541">
        <v>87</v>
      </c>
      <c r="B93" s="405">
        <v>14</v>
      </c>
      <c r="C93" s="462" t="s">
        <v>718</v>
      </c>
      <c r="D93" s="43" t="s">
        <v>452</v>
      </c>
      <c r="E93" s="46" t="s">
        <v>431</v>
      </c>
      <c r="F93" s="46" t="s">
        <v>446</v>
      </c>
      <c r="G93" s="172"/>
      <c r="H93" s="666">
        <v>1</v>
      </c>
      <c r="I93" s="42" t="s">
        <v>453</v>
      </c>
      <c r="J93" s="43">
        <v>2</v>
      </c>
      <c r="K93" s="464">
        <v>2.6</v>
      </c>
      <c r="L93" s="43" t="s">
        <v>435</v>
      </c>
      <c r="M93" s="43">
        <v>4096</v>
      </c>
      <c r="N93" s="43">
        <v>4</v>
      </c>
      <c r="O93" s="43">
        <v>2</v>
      </c>
      <c r="P93" s="172">
        <v>250</v>
      </c>
      <c r="Q93" s="172" t="s">
        <v>436</v>
      </c>
      <c r="R93" s="172" t="s">
        <v>397</v>
      </c>
      <c r="S93" s="172" t="s">
        <v>397</v>
      </c>
      <c r="T93" s="44" t="s">
        <v>441</v>
      </c>
      <c r="U93" s="42">
        <v>0</v>
      </c>
      <c r="V93" s="43"/>
      <c r="W93" s="43"/>
      <c r="X93" s="172" t="s">
        <v>449</v>
      </c>
      <c r="Y93" s="172"/>
      <c r="Z93" s="44" t="s">
        <v>398</v>
      </c>
      <c r="AA93" s="485">
        <v>75</v>
      </c>
      <c r="AB93" s="486">
        <v>87</v>
      </c>
      <c r="AC93" s="486" t="s">
        <v>441</v>
      </c>
      <c r="AD93" s="44" t="s">
        <v>441</v>
      </c>
      <c r="AE93" s="218" t="s">
        <v>441</v>
      </c>
      <c r="AF93" s="43" t="s">
        <v>441</v>
      </c>
      <c r="AG93" s="43" t="s">
        <v>441</v>
      </c>
      <c r="AH93" s="43" t="s">
        <v>441</v>
      </c>
      <c r="AI93" s="43">
        <v>1000</v>
      </c>
      <c r="AJ93" s="175">
        <v>1000</v>
      </c>
      <c r="AK93" s="42">
        <v>230</v>
      </c>
      <c r="AL93" s="43">
        <v>1.49</v>
      </c>
      <c r="AM93" s="43">
        <v>1.78</v>
      </c>
      <c r="AN93" s="44">
        <v>13.8</v>
      </c>
      <c r="AO93" s="45"/>
      <c r="AP93" s="429">
        <f>(8760/1000)*(Summary!$F$10*$AN93+Summary!$F$9*$AM93+Summary!$F$8*$AL93)</f>
        <v>45.65712</v>
      </c>
      <c r="AQ93" s="430">
        <f t="shared" si="5"/>
        <v>35.65712</v>
      </c>
      <c r="AR93" s="431"/>
      <c r="AS93" s="66" t="str">
        <f t="shared" si="3"/>
        <v>Y</v>
      </c>
      <c r="AT93" s="38">
        <f t="shared" si="4"/>
        <v>10</v>
      </c>
      <c r="AU93" s="432" t="s">
        <v>0</v>
      </c>
      <c r="AV93" s="826"/>
      <c r="AW93" s="778">
        <f>Summary!$D$33</f>
        <v>30</v>
      </c>
    </row>
    <row r="94" spans="1:49" s="5" customFormat="1" ht="12.75">
      <c r="A94" s="541">
        <v>88</v>
      </c>
      <c r="B94" s="405">
        <v>264</v>
      </c>
      <c r="C94" s="54" t="s">
        <v>705</v>
      </c>
      <c r="D94" s="168">
        <v>39468</v>
      </c>
      <c r="E94" s="104" t="s">
        <v>431</v>
      </c>
      <c r="F94" s="104" t="s">
        <v>446</v>
      </c>
      <c r="G94" s="56"/>
      <c r="H94" s="670">
        <v>1</v>
      </c>
      <c r="I94" s="107" t="s">
        <v>187</v>
      </c>
      <c r="J94" s="60">
        <v>2</v>
      </c>
      <c r="K94" s="472">
        <v>1.2</v>
      </c>
      <c r="L94" s="60" t="s">
        <v>105</v>
      </c>
      <c r="M94" s="60">
        <v>1024</v>
      </c>
      <c r="N94" s="43">
        <v>1</v>
      </c>
      <c r="O94" s="60">
        <v>1</v>
      </c>
      <c r="P94" s="55">
        <v>80</v>
      </c>
      <c r="Q94" s="55" t="s">
        <v>110</v>
      </c>
      <c r="R94" s="255" t="s">
        <v>68</v>
      </c>
      <c r="S94" s="55" t="s">
        <v>438</v>
      </c>
      <c r="T94" s="108" t="s">
        <v>800</v>
      </c>
      <c r="U94" s="107">
        <v>0</v>
      </c>
      <c r="V94" s="60" t="s">
        <v>654</v>
      </c>
      <c r="W94" s="60"/>
      <c r="X94" s="56" t="s">
        <v>449</v>
      </c>
      <c r="Y94" s="56">
        <v>24</v>
      </c>
      <c r="Z94" s="108" t="s">
        <v>398</v>
      </c>
      <c r="AA94" s="490">
        <v>60</v>
      </c>
      <c r="AB94" s="521">
        <v>0.85</v>
      </c>
      <c r="AC94" s="521" t="s">
        <v>438</v>
      </c>
      <c r="AD94" s="108" t="s">
        <v>441</v>
      </c>
      <c r="AE94" s="254" t="s">
        <v>441</v>
      </c>
      <c r="AF94" s="60" t="s">
        <v>438</v>
      </c>
      <c r="AG94" s="60" t="s">
        <v>441</v>
      </c>
      <c r="AH94" s="60" t="s">
        <v>438</v>
      </c>
      <c r="AI94" s="112">
        <v>1000</v>
      </c>
      <c r="AJ94" s="112">
        <v>1000</v>
      </c>
      <c r="AK94" s="107">
        <v>115</v>
      </c>
      <c r="AL94" s="60">
        <v>0.5</v>
      </c>
      <c r="AM94" s="60">
        <v>1.8</v>
      </c>
      <c r="AN94" s="108">
        <v>12.2</v>
      </c>
      <c r="AO94" s="105"/>
      <c r="AP94" s="429">
        <f>(8760/1000)*(Summary!$F$10*$AN94+Summary!$F$9*$AM94+Summary!$F$8*$AL94)</f>
        <v>36.2664</v>
      </c>
      <c r="AQ94" s="430">
        <f t="shared" si="5"/>
        <v>36.2664</v>
      </c>
      <c r="AR94" s="431"/>
      <c r="AS94" s="66" t="str">
        <f t="shared" si="3"/>
        <v>N</v>
      </c>
      <c r="AT94" s="38">
        <f t="shared" si="4"/>
        <v>0</v>
      </c>
      <c r="AU94" s="432" t="s">
        <v>0</v>
      </c>
      <c r="AV94" s="826"/>
      <c r="AW94" s="778">
        <f>Summary!$D$33</f>
        <v>30</v>
      </c>
    </row>
    <row r="95" spans="1:49" ht="12.75">
      <c r="A95" s="541">
        <v>89</v>
      </c>
      <c r="B95" s="405">
        <v>260</v>
      </c>
      <c r="C95" s="54" t="s">
        <v>705</v>
      </c>
      <c r="D95" s="168">
        <v>39552</v>
      </c>
      <c r="E95" s="104" t="s">
        <v>431</v>
      </c>
      <c r="F95" s="104" t="s">
        <v>446</v>
      </c>
      <c r="G95" s="56"/>
      <c r="H95" s="670">
        <v>1</v>
      </c>
      <c r="I95" s="107" t="s">
        <v>181</v>
      </c>
      <c r="J95" s="60">
        <v>2</v>
      </c>
      <c r="K95" s="472">
        <v>1.2</v>
      </c>
      <c r="L95" s="60" t="s">
        <v>108</v>
      </c>
      <c r="M95" s="60">
        <v>1024</v>
      </c>
      <c r="N95" s="43">
        <v>1</v>
      </c>
      <c r="O95" s="60">
        <v>1</v>
      </c>
      <c r="P95" s="55">
        <v>80</v>
      </c>
      <c r="Q95" s="55" t="s">
        <v>654</v>
      </c>
      <c r="R95" s="255" t="s">
        <v>68</v>
      </c>
      <c r="S95" s="55" t="s">
        <v>438</v>
      </c>
      <c r="T95" s="108" t="s">
        <v>800</v>
      </c>
      <c r="U95" s="107">
        <v>0</v>
      </c>
      <c r="V95" s="60" t="s">
        <v>654</v>
      </c>
      <c r="W95" s="60"/>
      <c r="X95" s="56" t="s">
        <v>182</v>
      </c>
      <c r="Y95" s="56">
        <v>24</v>
      </c>
      <c r="Z95" s="108" t="s">
        <v>398</v>
      </c>
      <c r="AA95" s="490">
        <v>80</v>
      </c>
      <c r="AB95" s="521">
        <v>0.85</v>
      </c>
      <c r="AC95" s="521" t="s">
        <v>438</v>
      </c>
      <c r="AD95" s="108" t="s">
        <v>441</v>
      </c>
      <c r="AE95" s="254" t="s">
        <v>438</v>
      </c>
      <c r="AF95" s="60" t="s">
        <v>438</v>
      </c>
      <c r="AG95" s="60" t="s">
        <v>441</v>
      </c>
      <c r="AH95" s="60" t="s">
        <v>438</v>
      </c>
      <c r="AI95" s="112">
        <v>1000</v>
      </c>
      <c r="AJ95" s="112">
        <v>1000</v>
      </c>
      <c r="AK95" s="107">
        <v>100</v>
      </c>
      <c r="AL95" s="60">
        <v>0.5</v>
      </c>
      <c r="AM95" s="60">
        <v>1.1</v>
      </c>
      <c r="AN95" s="108">
        <v>12.5</v>
      </c>
      <c r="AO95" s="105"/>
      <c r="AP95" s="429">
        <f>(8760/1000)*(Summary!$F$10*$AN95+Summary!$F$9*$AM95+Summary!$F$8*$AL95)</f>
        <v>36.4416</v>
      </c>
      <c r="AQ95" s="430">
        <f t="shared" si="5"/>
        <v>36.4416</v>
      </c>
      <c r="AR95" s="431"/>
      <c r="AS95" s="66" t="str">
        <f t="shared" si="3"/>
        <v>N</v>
      </c>
      <c r="AT95" s="38">
        <f t="shared" si="4"/>
        <v>0</v>
      </c>
      <c r="AU95" s="432" t="s">
        <v>0</v>
      </c>
      <c r="AV95" s="826"/>
      <c r="AW95" s="778">
        <f>Summary!$D$33</f>
        <v>30</v>
      </c>
    </row>
    <row r="96" spans="1:49" s="4" customFormat="1" ht="12.75">
      <c r="A96" s="541">
        <v>90</v>
      </c>
      <c r="B96" s="405">
        <v>261</v>
      </c>
      <c r="C96" s="54" t="s">
        <v>705</v>
      </c>
      <c r="D96" s="168">
        <v>39552</v>
      </c>
      <c r="E96" s="104" t="s">
        <v>431</v>
      </c>
      <c r="F96" s="104" t="s">
        <v>446</v>
      </c>
      <c r="G96" s="56"/>
      <c r="H96" s="670">
        <v>1</v>
      </c>
      <c r="I96" s="107" t="s">
        <v>183</v>
      </c>
      <c r="J96" s="60">
        <v>1</v>
      </c>
      <c r="K96" s="472">
        <v>0.933</v>
      </c>
      <c r="L96" s="60" t="s">
        <v>108</v>
      </c>
      <c r="M96" s="60">
        <v>1024</v>
      </c>
      <c r="N96" s="43">
        <v>1</v>
      </c>
      <c r="O96" s="60">
        <v>1</v>
      </c>
      <c r="P96" s="55">
        <v>80</v>
      </c>
      <c r="Q96" s="55" t="s">
        <v>654</v>
      </c>
      <c r="R96" s="255" t="s">
        <v>68</v>
      </c>
      <c r="S96" s="55" t="s">
        <v>438</v>
      </c>
      <c r="T96" s="108" t="s">
        <v>800</v>
      </c>
      <c r="U96" s="107">
        <v>0</v>
      </c>
      <c r="V96" s="60" t="s">
        <v>654</v>
      </c>
      <c r="W96" s="60"/>
      <c r="X96" s="56" t="s">
        <v>182</v>
      </c>
      <c r="Y96" s="56">
        <v>24</v>
      </c>
      <c r="Z96" s="108" t="s">
        <v>398</v>
      </c>
      <c r="AA96" s="490">
        <v>80</v>
      </c>
      <c r="AB96" s="521">
        <v>0.85</v>
      </c>
      <c r="AC96" s="521" t="s">
        <v>438</v>
      </c>
      <c r="AD96" s="108" t="s">
        <v>441</v>
      </c>
      <c r="AE96" s="254" t="s">
        <v>438</v>
      </c>
      <c r="AF96" s="60" t="s">
        <v>438</v>
      </c>
      <c r="AG96" s="60" t="s">
        <v>441</v>
      </c>
      <c r="AH96" s="60" t="s">
        <v>438</v>
      </c>
      <c r="AI96" s="112">
        <v>1000</v>
      </c>
      <c r="AJ96" s="112">
        <v>1000</v>
      </c>
      <c r="AK96" s="107">
        <v>100</v>
      </c>
      <c r="AL96" s="60">
        <v>0.5</v>
      </c>
      <c r="AM96" s="60">
        <v>1.1</v>
      </c>
      <c r="AN96" s="108">
        <v>12.5</v>
      </c>
      <c r="AO96" s="105"/>
      <c r="AP96" s="429">
        <f>(8760/1000)*(Summary!$F$10*$AN96+Summary!$F$9*$AM96+Summary!$F$8*$AL96)</f>
        <v>36.4416</v>
      </c>
      <c r="AQ96" s="430">
        <f t="shared" si="5"/>
        <v>36.4416</v>
      </c>
      <c r="AR96" s="431"/>
      <c r="AS96" s="66" t="str">
        <f t="shared" si="3"/>
        <v>N</v>
      </c>
      <c r="AT96" s="38">
        <f t="shared" si="4"/>
        <v>0</v>
      </c>
      <c r="AU96" s="432" t="s">
        <v>0</v>
      </c>
      <c r="AV96" s="838"/>
      <c r="AW96" s="778">
        <f>Summary!$D$33</f>
        <v>30</v>
      </c>
    </row>
    <row r="97" spans="1:49" s="5" customFormat="1" ht="12.75">
      <c r="A97" s="541">
        <v>91</v>
      </c>
      <c r="B97" s="405">
        <v>404</v>
      </c>
      <c r="C97" s="130" t="s">
        <v>702</v>
      </c>
      <c r="D97" s="128"/>
      <c r="E97" s="128" t="s">
        <v>431</v>
      </c>
      <c r="F97" s="128"/>
      <c r="G97" s="132" t="s">
        <v>301</v>
      </c>
      <c r="H97" s="672">
        <v>1</v>
      </c>
      <c r="I97" s="130" t="s">
        <v>317</v>
      </c>
      <c r="J97" s="128">
        <v>2</v>
      </c>
      <c r="K97" s="136">
        <v>2.3</v>
      </c>
      <c r="L97" s="128">
        <v>1</v>
      </c>
      <c r="M97" s="131">
        <v>1024</v>
      </c>
      <c r="N97" s="43">
        <v>1</v>
      </c>
      <c r="O97" s="128">
        <v>1</v>
      </c>
      <c r="P97" s="132">
        <v>120</v>
      </c>
      <c r="Q97" s="132"/>
      <c r="R97" s="132"/>
      <c r="S97" s="132"/>
      <c r="T97" s="143"/>
      <c r="U97" s="40">
        <v>0</v>
      </c>
      <c r="V97" s="128"/>
      <c r="W97" s="128"/>
      <c r="X97" s="134" t="s">
        <v>491</v>
      </c>
      <c r="Y97" s="134"/>
      <c r="Z97" s="143" t="s">
        <v>398</v>
      </c>
      <c r="AA97" s="529">
        <v>65</v>
      </c>
      <c r="AB97" s="530"/>
      <c r="AC97" s="530"/>
      <c r="AD97" s="143" t="s">
        <v>441</v>
      </c>
      <c r="AE97" s="276" t="s">
        <v>438</v>
      </c>
      <c r="AF97" s="128" t="s">
        <v>438</v>
      </c>
      <c r="AG97" s="128" t="s">
        <v>441</v>
      </c>
      <c r="AH97" s="128" t="s">
        <v>441</v>
      </c>
      <c r="AI97" s="138">
        <v>1000</v>
      </c>
      <c r="AJ97" s="138">
        <v>1000</v>
      </c>
      <c r="AK97" s="130">
        <v>115</v>
      </c>
      <c r="AL97" s="136">
        <v>0.575</v>
      </c>
      <c r="AM97" s="136">
        <v>1.4569</v>
      </c>
      <c r="AN97" s="137">
        <v>12.2683</v>
      </c>
      <c r="AO97" s="200"/>
      <c r="AP97" s="429">
        <f>(8760/1000)*(Summary!$F$10*$AN97+Summary!$F$9*$AM97+Summary!$F$8*$AL97)</f>
        <v>36.53953679999999</v>
      </c>
      <c r="AQ97" s="430">
        <f t="shared" si="5"/>
        <v>36.53953679999999</v>
      </c>
      <c r="AR97" s="431"/>
      <c r="AS97" s="66" t="str">
        <f t="shared" si="3"/>
        <v>N</v>
      </c>
      <c r="AT97" s="38">
        <f t="shared" si="4"/>
        <v>0</v>
      </c>
      <c r="AU97" s="432" t="s">
        <v>0</v>
      </c>
      <c r="AV97" s="826"/>
      <c r="AW97" s="778">
        <f>Summary!$D$33</f>
        <v>30</v>
      </c>
    </row>
    <row r="98" spans="1:49" s="5" customFormat="1" ht="12.75">
      <c r="A98" s="541">
        <v>92</v>
      </c>
      <c r="B98" s="405">
        <v>45</v>
      </c>
      <c r="C98" s="462" t="s">
        <v>718</v>
      </c>
      <c r="D98" s="43" t="s">
        <v>468</v>
      </c>
      <c r="E98" s="46" t="s">
        <v>431</v>
      </c>
      <c r="F98" s="46" t="s">
        <v>446</v>
      </c>
      <c r="G98" s="172"/>
      <c r="H98" s="666">
        <v>1</v>
      </c>
      <c r="I98" s="42" t="s">
        <v>428</v>
      </c>
      <c r="J98" s="43">
        <v>2</v>
      </c>
      <c r="K98" s="464">
        <v>2.3</v>
      </c>
      <c r="L98" s="43" t="s">
        <v>435</v>
      </c>
      <c r="M98" s="43">
        <v>4096</v>
      </c>
      <c r="N98" s="43">
        <v>4</v>
      </c>
      <c r="O98" s="43">
        <v>2</v>
      </c>
      <c r="P98" s="172">
        <v>500</v>
      </c>
      <c r="Q98" s="172" t="s">
        <v>436</v>
      </c>
      <c r="R98" s="172" t="s">
        <v>397</v>
      </c>
      <c r="S98" s="172" t="s">
        <v>397</v>
      </c>
      <c r="T98" s="44" t="s">
        <v>441</v>
      </c>
      <c r="U98" s="42">
        <v>0</v>
      </c>
      <c r="V98" s="43"/>
      <c r="W98" s="43"/>
      <c r="X98" s="172" t="s">
        <v>451</v>
      </c>
      <c r="Y98" s="172"/>
      <c r="Z98" s="44" t="s">
        <v>398</v>
      </c>
      <c r="AA98" s="485">
        <v>90</v>
      </c>
      <c r="AB98" s="486">
        <v>86.6</v>
      </c>
      <c r="AC98" s="486" t="s">
        <v>441</v>
      </c>
      <c r="AD98" s="44" t="s">
        <v>441</v>
      </c>
      <c r="AE98" s="218" t="s">
        <v>441</v>
      </c>
      <c r="AF98" s="43" t="s">
        <v>441</v>
      </c>
      <c r="AG98" s="43" t="s">
        <v>441</v>
      </c>
      <c r="AH98" s="43" t="s">
        <v>441</v>
      </c>
      <c r="AI98" s="175">
        <v>1000</v>
      </c>
      <c r="AJ98" s="175">
        <v>1000</v>
      </c>
      <c r="AK98" s="42">
        <v>115</v>
      </c>
      <c r="AL98" s="43">
        <v>1.19</v>
      </c>
      <c r="AM98" s="43">
        <v>1.89</v>
      </c>
      <c r="AN98" s="44">
        <v>14.7</v>
      </c>
      <c r="AO98" s="45"/>
      <c r="AP98" s="429">
        <f>(8760/1000)*(Summary!$F$10*$AN98+Summary!$F$9*$AM98+Summary!$F$8*$AL98)</f>
        <v>46.54187999999999</v>
      </c>
      <c r="AQ98" s="430">
        <f t="shared" si="5"/>
        <v>36.54187999999999</v>
      </c>
      <c r="AR98" s="431"/>
      <c r="AS98" s="66" t="str">
        <f t="shared" si="3"/>
        <v>Y</v>
      </c>
      <c r="AT98" s="38">
        <f t="shared" si="4"/>
        <v>10</v>
      </c>
      <c r="AU98" s="432" t="s">
        <v>0</v>
      </c>
      <c r="AV98" s="826"/>
      <c r="AW98" s="778">
        <f>Summary!$D$33</f>
        <v>30</v>
      </c>
    </row>
    <row r="99" spans="1:49" ht="12.75">
      <c r="A99" s="541">
        <v>93</v>
      </c>
      <c r="B99" s="405">
        <v>76</v>
      </c>
      <c r="C99" s="462" t="s">
        <v>718</v>
      </c>
      <c r="D99" s="43" t="s">
        <v>447</v>
      </c>
      <c r="E99" s="46" t="s">
        <v>431</v>
      </c>
      <c r="F99" s="46" t="s">
        <v>432</v>
      </c>
      <c r="G99" s="172"/>
      <c r="H99" s="666">
        <v>1</v>
      </c>
      <c r="I99" s="42" t="s">
        <v>434</v>
      </c>
      <c r="J99" s="43">
        <v>2</v>
      </c>
      <c r="K99" s="464">
        <v>2.8</v>
      </c>
      <c r="L99" s="43" t="s">
        <v>435</v>
      </c>
      <c r="M99" s="43">
        <v>8192</v>
      </c>
      <c r="N99" s="43">
        <v>8</v>
      </c>
      <c r="O99" s="43">
        <v>1</v>
      </c>
      <c r="P99" s="172">
        <v>200</v>
      </c>
      <c r="Q99" s="172" t="s">
        <v>436</v>
      </c>
      <c r="R99" s="172" t="s">
        <v>397</v>
      </c>
      <c r="S99" s="172" t="s">
        <v>397</v>
      </c>
      <c r="T99" s="44" t="s">
        <v>438</v>
      </c>
      <c r="U99" s="42">
        <v>1</v>
      </c>
      <c r="V99" s="43" t="s">
        <v>473</v>
      </c>
      <c r="W99" s="43">
        <v>256</v>
      </c>
      <c r="X99" s="172" t="s">
        <v>451</v>
      </c>
      <c r="Y99" s="172"/>
      <c r="Z99" s="44" t="s">
        <v>398</v>
      </c>
      <c r="AA99" s="485">
        <v>75</v>
      </c>
      <c r="AB99" s="486">
        <v>85.4</v>
      </c>
      <c r="AC99" s="486" t="s">
        <v>441</v>
      </c>
      <c r="AD99" s="44" t="s">
        <v>441</v>
      </c>
      <c r="AE99" s="218" t="s">
        <v>441</v>
      </c>
      <c r="AF99" s="43" t="s">
        <v>441</v>
      </c>
      <c r="AG99" s="43" t="s">
        <v>441</v>
      </c>
      <c r="AH99" s="43" t="s">
        <v>441</v>
      </c>
      <c r="AI99" s="175">
        <v>1000</v>
      </c>
      <c r="AJ99" s="175">
        <v>1000</v>
      </c>
      <c r="AK99" s="42">
        <v>230</v>
      </c>
      <c r="AL99" s="43">
        <v>1.54</v>
      </c>
      <c r="AM99" s="43">
        <v>2.17</v>
      </c>
      <c r="AN99" s="44">
        <v>14</v>
      </c>
      <c r="AO99" s="47"/>
      <c r="AP99" s="429">
        <f>(8760/1000)*(Summary!$F$10*$AN99+Summary!$F$9*$AM99+Summary!$F$8*$AL99)</f>
        <v>46.78715999999999</v>
      </c>
      <c r="AQ99" s="430">
        <f t="shared" si="5"/>
        <v>36.78715999999999</v>
      </c>
      <c r="AR99" s="431"/>
      <c r="AS99" s="66" t="str">
        <f t="shared" si="3"/>
        <v>Y</v>
      </c>
      <c r="AT99" s="38">
        <f t="shared" si="4"/>
        <v>10</v>
      </c>
      <c r="AU99" s="432" t="s">
        <v>0</v>
      </c>
      <c r="AV99" s="826">
        <v>64</v>
      </c>
      <c r="AW99" s="778">
        <f>Summary!$D$33</f>
        <v>30</v>
      </c>
    </row>
    <row r="100" spans="1:49" s="5" customFormat="1" ht="15">
      <c r="A100" s="541">
        <v>94</v>
      </c>
      <c r="B100" s="405">
        <v>251</v>
      </c>
      <c r="C100" s="54" t="s">
        <v>705</v>
      </c>
      <c r="D100" s="168">
        <v>39540</v>
      </c>
      <c r="E100" s="104" t="s">
        <v>431</v>
      </c>
      <c r="F100" s="104" t="s">
        <v>446</v>
      </c>
      <c r="G100" s="56"/>
      <c r="H100" s="670">
        <v>1</v>
      </c>
      <c r="I100" s="107" t="s">
        <v>104</v>
      </c>
      <c r="J100" s="60">
        <v>2</v>
      </c>
      <c r="K100" s="472">
        <v>1.2</v>
      </c>
      <c r="L100" s="60" t="s">
        <v>105</v>
      </c>
      <c r="M100" s="60">
        <v>2024</v>
      </c>
      <c r="N100" s="43">
        <v>2</v>
      </c>
      <c r="O100" s="60">
        <v>1</v>
      </c>
      <c r="P100" s="55">
        <v>160</v>
      </c>
      <c r="Q100" s="194" t="s">
        <v>106</v>
      </c>
      <c r="R100" s="255" t="s">
        <v>68</v>
      </c>
      <c r="S100" s="55" t="s">
        <v>438</v>
      </c>
      <c r="T100" s="108" t="s">
        <v>800</v>
      </c>
      <c r="U100" s="107">
        <v>0</v>
      </c>
      <c r="V100" s="60" t="s">
        <v>654</v>
      </c>
      <c r="W100" s="60"/>
      <c r="X100" s="56" t="s">
        <v>449</v>
      </c>
      <c r="Y100" s="56">
        <v>24</v>
      </c>
      <c r="Z100" s="108" t="s">
        <v>398</v>
      </c>
      <c r="AA100" s="490">
        <v>60</v>
      </c>
      <c r="AB100" s="521">
        <v>0.85</v>
      </c>
      <c r="AC100" s="521" t="s">
        <v>438</v>
      </c>
      <c r="AD100" s="108" t="s">
        <v>441</v>
      </c>
      <c r="AE100" s="254" t="s">
        <v>438</v>
      </c>
      <c r="AF100" s="60" t="s">
        <v>438</v>
      </c>
      <c r="AG100" s="60" t="s">
        <v>441</v>
      </c>
      <c r="AH100" s="60" t="s">
        <v>438</v>
      </c>
      <c r="AI100" s="60">
        <v>1000</v>
      </c>
      <c r="AJ100" s="112">
        <v>1000</v>
      </c>
      <c r="AK100" s="107">
        <v>100</v>
      </c>
      <c r="AL100" s="60">
        <v>0.5</v>
      </c>
      <c r="AM100" s="60">
        <v>1</v>
      </c>
      <c r="AN100" s="108">
        <v>12.7</v>
      </c>
      <c r="AO100" s="105"/>
      <c r="AP100" s="429">
        <f>(8760/1000)*(Summary!$F$10*$AN100+Summary!$F$9*$AM100+Summary!$F$8*$AL100)</f>
        <v>36.879599999999996</v>
      </c>
      <c r="AQ100" s="430">
        <f t="shared" si="5"/>
        <v>36.879599999999996</v>
      </c>
      <c r="AR100" s="431"/>
      <c r="AS100" s="66" t="str">
        <f t="shared" si="3"/>
        <v>N</v>
      </c>
      <c r="AT100" s="38">
        <f t="shared" si="4"/>
        <v>0</v>
      </c>
      <c r="AU100" s="432" t="s">
        <v>0</v>
      </c>
      <c r="AV100" s="826"/>
      <c r="AW100" s="778">
        <f>Summary!$D$33</f>
        <v>30</v>
      </c>
    </row>
    <row r="101" spans="1:49" s="5" customFormat="1" ht="15">
      <c r="A101" s="541">
        <v>95</v>
      </c>
      <c r="B101" s="405">
        <v>252</v>
      </c>
      <c r="C101" s="54" t="s">
        <v>705</v>
      </c>
      <c r="D101" s="168">
        <v>39540</v>
      </c>
      <c r="E101" s="104" t="s">
        <v>431</v>
      </c>
      <c r="F101" s="104" t="s">
        <v>446</v>
      </c>
      <c r="G101" s="56"/>
      <c r="H101" s="670">
        <v>1</v>
      </c>
      <c r="I101" s="107" t="s">
        <v>104</v>
      </c>
      <c r="J101" s="60">
        <v>2</v>
      </c>
      <c r="K101" s="472">
        <v>1.2</v>
      </c>
      <c r="L101" s="60" t="s">
        <v>105</v>
      </c>
      <c r="M101" s="60">
        <v>2024</v>
      </c>
      <c r="N101" s="43">
        <v>2</v>
      </c>
      <c r="O101" s="60">
        <v>1</v>
      </c>
      <c r="P101" s="55">
        <v>120</v>
      </c>
      <c r="Q101" s="194" t="s">
        <v>106</v>
      </c>
      <c r="R101" s="255" t="s">
        <v>68</v>
      </c>
      <c r="S101" s="55" t="s">
        <v>438</v>
      </c>
      <c r="T101" s="108" t="s">
        <v>800</v>
      </c>
      <c r="U101" s="107">
        <v>0</v>
      </c>
      <c r="V101" s="60" t="s">
        <v>654</v>
      </c>
      <c r="W101" s="60"/>
      <c r="X101" s="56" t="s">
        <v>449</v>
      </c>
      <c r="Y101" s="56">
        <v>24</v>
      </c>
      <c r="Z101" s="108" t="s">
        <v>398</v>
      </c>
      <c r="AA101" s="490">
        <v>60</v>
      </c>
      <c r="AB101" s="521">
        <v>0.85</v>
      </c>
      <c r="AC101" s="521" t="s">
        <v>438</v>
      </c>
      <c r="AD101" s="108" t="s">
        <v>441</v>
      </c>
      <c r="AE101" s="254" t="s">
        <v>438</v>
      </c>
      <c r="AF101" s="60" t="s">
        <v>438</v>
      </c>
      <c r="AG101" s="60" t="s">
        <v>441</v>
      </c>
      <c r="AH101" s="60" t="s">
        <v>438</v>
      </c>
      <c r="AI101" s="60">
        <v>1000</v>
      </c>
      <c r="AJ101" s="112">
        <v>1000</v>
      </c>
      <c r="AK101" s="107">
        <v>100</v>
      </c>
      <c r="AL101" s="60">
        <v>0.5</v>
      </c>
      <c r="AM101" s="60">
        <v>1</v>
      </c>
      <c r="AN101" s="108">
        <v>12.7</v>
      </c>
      <c r="AO101" s="105"/>
      <c r="AP101" s="429">
        <f>(8760/1000)*(Summary!$F$10*$AN101+Summary!$F$9*$AM101+Summary!$F$8*$AL101)</f>
        <v>36.879599999999996</v>
      </c>
      <c r="AQ101" s="430">
        <f t="shared" si="5"/>
        <v>36.879599999999996</v>
      </c>
      <c r="AR101" s="431"/>
      <c r="AS101" s="66" t="str">
        <f t="shared" si="3"/>
        <v>N</v>
      </c>
      <c r="AT101" s="38">
        <f t="shared" si="4"/>
        <v>0</v>
      </c>
      <c r="AU101" s="432" t="s">
        <v>0</v>
      </c>
      <c r="AV101" s="826"/>
      <c r="AW101" s="778">
        <f>Summary!$D$33</f>
        <v>30</v>
      </c>
    </row>
    <row r="102" spans="1:49" ht="15">
      <c r="A102" s="541">
        <v>96</v>
      </c>
      <c r="B102" s="405">
        <v>253</v>
      </c>
      <c r="C102" s="54" t="s">
        <v>705</v>
      </c>
      <c r="D102" s="168">
        <v>39540</v>
      </c>
      <c r="E102" s="104" t="s">
        <v>431</v>
      </c>
      <c r="F102" s="104" t="s">
        <v>446</v>
      </c>
      <c r="G102" s="56"/>
      <c r="H102" s="670">
        <v>1</v>
      </c>
      <c r="I102" s="107" t="s">
        <v>104</v>
      </c>
      <c r="J102" s="60">
        <v>2</v>
      </c>
      <c r="K102" s="472">
        <v>1.2</v>
      </c>
      <c r="L102" s="60" t="s">
        <v>105</v>
      </c>
      <c r="M102" s="60">
        <v>2024</v>
      </c>
      <c r="N102" s="43">
        <v>2</v>
      </c>
      <c r="O102" s="60">
        <v>1</v>
      </c>
      <c r="P102" s="55">
        <v>160</v>
      </c>
      <c r="Q102" s="194" t="s">
        <v>106</v>
      </c>
      <c r="R102" s="255" t="s">
        <v>68</v>
      </c>
      <c r="S102" s="55" t="s">
        <v>438</v>
      </c>
      <c r="T102" s="108" t="s">
        <v>800</v>
      </c>
      <c r="U102" s="107">
        <v>0</v>
      </c>
      <c r="V102" s="60" t="s">
        <v>654</v>
      </c>
      <c r="W102" s="60"/>
      <c r="X102" s="56" t="s">
        <v>449</v>
      </c>
      <c r="Y102" s="56">
        <v>24</v>
      </c>
      <c r="Z102" s="108" t="s">
        <v>398</v>
      </c>
      <c r="AA102" s="490">
        <v>60</v>
      </c>
      <c r="AB102" s="521">
        <v>0.85</v>
      </c>
      <c r="AC102" s="521" t="s">
        <v>438</v>
      </c>
      <c r="AD102" s="108" t="s">
        <v>441</v>
      </c>
      <c r="AE102" s="254" t="s">
        <v>438</v>
      </c>
      <c r="AF102" s="60" t="s">
        <v>438</v>
      </c>
      <c r="AG102" s="60" t="s">
        <v>441</v>
      </c>
      <c r="AH102" s="60" t="s">
        <v>438</v>
      </c>
      <c r="AI102" s="60">
        <v>1000</v>
      </c>
      <c r="AJ102" s="112">
        <v>1000</v>
      </c>
      <c r="AK102" s="107">
        <v>100</v>
      </c>
      <c r="AL102" s="60">
        <v>0.5</v>
      </c>
      <c r="AM102" s="60">
        <v>1</v>
      </c>
      <c r="AN102" s="108">
        <v>12.7</v>
      </c>
      <c r="AO102" s="105"/>
      <c r="AP102" s="429">
        <f>(8760/1000)*(Summary!$F$10*$AN102+Summary!$F$9*$AM102+Summary!$F$8*$AL102)</f>
        <v>36.879599999999996</v>
      </c>
      <c r="AQ102" s="430">
        <f t="shared" si="5"/>
        <v>36.879599999999996</v>
      </c>
      <c r="AR102" s="431"/>
      <c r="AS102" s="66" t="str">
        <f t="shared" si="3"/>
        <v>N</v>
      </c>
      <c r="AT102" s="38">
        <f t="shared" si="4"/>
        <v>0</v>
      </c>
      <c r="AU102" s="432" t="s">
        <v>0</v>
      </c>
      <c r="AV102" s="826"/>
      <c r="AW102" s="778">
        <f>Summary!$D$33</f>
        <v>30</v>
      </c>
    </row>
    <row r="103" spans="1:49" ht="12.75">
      <c r="A103" s="541">
        <v>97</v>
      </c>
      <c r="B103" s="405">
        <v>255</v>
      </c>
      <c r="C103" s="54" t="s">
        <v>705</v>
      </c>
      <c r="D103" s="168">
        <v>39540</v>
      </c>
      <c r="E103" s="104" t="s">
        <v>431</v>
      </c>
      <c r="F103" s="104" t="s">
        <v>446</v>
      </c>
      <c r="G103" s="56"/>
      <c r="H103" s="670">
        <v>1</v>
      </c>
      <c r="I103" s="107" t="s">
        <v>104</v>
      </c>
      <c r="J103" s="60">
        <v>2</v>
      </c>
      <c r="K103" s="472">
        <v>1.2</v>
      </c>
      <c r="L103" s="60" t="s">
        <v>105</v>
      </c>
      <c r="M103" s="60">
        <v>512</v>
      </c>
      <c r="N103" s="43">
        <v>0.5</v>
      </c>
      <c r="O103" s="60">
        <v>1</v>
      </c>
      <c r="P103" s="55">
        <v>80</v>
      </c>
      <c r="Q103" s="55" t="s">
        <v>110</v>
      </c>
      <c r="R103" s="255" t="s">
        <v>68</v>
      </c>
      <c r="S103" s="55" t="s">
        <v>438</v>
      </c>
      <c r="T103" s="108" t="s">
        <v>800</v>
      </c>
      <c r="U103" s="107">
        <v>0</v>
      </c>
      <c r="V103" s="60" t="s">
        <v>654</v>
      </c>
      <c r="W103" s="60"/>
      <c r="X103" s="56" t="s">
        <v>449</v>
      </c>
      <c r="Y103" s="56">
        <v>24</v>
      </c>
      <c r="Z103" s="108" t="s">
        <v>398</v>
      </c>
      <c r="AA103" s="490">
        <v>60</v>
      </c>
      <c r="AB103" s="521">
        <v>0.85</v>
      </c>
      <c r="AC103" s="521" t="s">
        <v>438</v>
      </c>
      <c r="AD103" s="108" t="s">
        <v>441</v>
      </c>
      <c r="AE103" s="254" t="s">
        <v>438</v>
      </c>
      <c r="AF103" s="60" t="s">
        <v>438</v>
      </c>
      <c r="AG103" s="60" t="s">
        <v>441</v>
      </c>
      <c r="AH103" s="60" t="s">
        <v>438</v>
      </c>
      <c r="AI103" s="60">
        <v>1000</v>
      </c>
      <c r="AJ103" s="112">
        <v>1000</v>
      </c>
      <c r="AK103" s="107">
        <v>100</v>
      </c>
      <c r="AL103" s="60">
        <v>0.5</v>
      </c>
      <c r="AM103" s="60">
        <v>1</v>
      </c>
      <c r="AN103" s="108">
        <v>12.7</v>
      </c>
      <c r="AO103" s="105"/>
      <c r="AP103" s="429">
        <f>(8760/1000)*(Summary!$F$10*$AN103+Summary!$F$9*$AM103+Summary!$F$8*$AL103)</f>
        <v>36.879599999999996</v>
      </c>
      <c r="AQ103" s="430">
        <f t="shared" si="5"/>
        <v>36.879599999999996</v>
      </c>
      <c r="AR103" s="431"/>
      <c r="AS103" s="66" t="str">
        <f t="shared" si="3"/>
        <v>N</v>
      </c>
      <c r="AT103" s="38">
        <f t="shared" si="4"/>
        <v>0</v>
      </c>
      <c r="AU103" s="432" t="s">
        <v>0</v>
      </c>
      <c r="AV103" s="826"/>
      <c r="AW103" s="778">
        <f>Summary!$D$33</f>
        <v>30</v>
      </c>
    </row>
    <row r="104" spans="1:49" ht="25.5">
      <c r="A104" s="541">
        <v>98</v>
      </c>
      <c r="B104" s="405">
        <v>443</v>
      </c>
      <c r="C104" s="130" t="s">
        <v>702</v>
      </c>
      <c r="D104" s="184">
        <v>39633</v>
      </c>
      <c r="E104" s="182" t="s">
        <v>431</v>
      </c>
      <c r="F104" s="182" t="s">
        <v>446</v>
      </c>
      <c r="G104" s="35" t="s">
        <v>535</v>
      </c>
      <c r="H104" s="673">
        <v>1</v>
      </c>
      <c r="I104" s="34" t="s">
        <v>537</v>
      </c>
      <c r="J104" s="14">
        <v>2</v>
      </c>
      <c r="K104" s="479">
        <v>1.4</v>
      </c>
      <c r="L104" s="14" t="s">
        <v>538</v>
      </c>
      <c r="M104" s="147">
        <v>3072</v>
      </c>
      <c r="N104" s="43">
        <v>3</v>
      </c>
      <c r="O104" s="14">
        <v>1</v>
      </c>
      <c r="P104" s="35" t="s">
        <v>539</v>
      </c>
      <c r="Q104" s="35">
        <v>0</v>
      </c>
      <c r="R104" s="35" t="s">
        <v>800</v>
      </c>
      <c r="S104" s="35"/>
      <c r="T104" s="199" t="s">
        <v>441</v>
      </c>
      <c r="U104" s="34">
        <v>1</v>
      </c>
      <c r="V104" s="14"/>
      <c r="W104" s="14" t="s">
        <v>140</v>
      </c>
      <c r="X104" s="191" t="s">
        <v>540</v>
      </c>
      <c r="Y104" s="26"/>
      <c r="Z104" s="199" t="s">
        <v>398</v>
      </c>
      <c r="AA104" s="532">
        <v>65</v>
      </c>
      <c r="AB104" s="533">
        <v>87</v>
      </c>
      <c r="AC104" s="533" t="s">
        <v>438</v>
      </c>
      <c r="AD104" s="199" t="s">
        <v>441</v>
      </c>
      <c r="AE104" s="15" t="s">
        <v>441</v>
      </c>
      <c r="AF104" s="14" t="s">
        <v>438</v>
      </c>
      <c r="AG104" s="14" t="s">
        <v>441</v>
      </c>
      <c r="AH104" s="14" t="s">
        <v>441</v>
      </c>
      <c r="AI104" s="14" t="s">
        <v>541</v>
      </c>
      <c r="AJ104" s="198" t="s">
        <v>541</v>
      </c>
      <c r="AK104" s="34">
        <v>115</v>
      </c>
      <c r="AL104" s="14">
        <v>0.781</v>
      </c>
      <c r="AM104" s="14">
        <v>2.2</v>
      </c>
      <c r="AN104" s="199">
        <v>11.79</v>
      </c>
      <c r="AO104" s="737"/>
      <c r="AP104" s="429">
        <f>(8760/1000)*(Summary!$F$10*$AN104+Summary!$F$9*$AM104+Summary!$F$8*$AL104)</f>
        <v>37.016256</v>
      </c>
      <c r="AQ104" s="430">
        <f t="shared" si="5"/>
        <v>37.016256</v>
      </c>
      <c r="AR104" s="431"/>
      <c r="AS104" s="66" t="str">
        <f t="shared" si="3"/>
        <v>N</v>
      </c>
      <c r="AT104" s="38">
        <f t="shared" si="4"/>
        <v>0</v>
      </c>
      <c r="AU104" s="432" t="s">
        <v>0</v>
      </c>
      <c r="AV104" s="826"/>
      <c r="AW104" s="778">
        <f>Summary!$D$33</f>
        <v>30</v>
      </c>
    </row>
    <row r="105" spans="1:49" s="5" customFormat="1" ht="12.75">
      <c r="A105" s="541">
        <v>99</v>
      </c>
      <c r="B105" s="405">
        <v>34</v>
      </c>
      <c r="C105" s="462" t="s">
        <v>718</v>
      </c>
      <c r="D105" s="43" t="s">
        <v>461</v>
      </c>
      <c r="E105" s="46" t="s">
        <v>431</v>
      </c>
      <c r="F105" s="46" t="s">
        <v>446</v>
      </c>
      <c r="G105" s="172"/>
      <c r="H105" s="666">
        <v>1</v>
      </c>
      <c r="I105" s="42" t="s">
        <v>429</v>
      </c>
      <c r="J105" s="43">
        <v>2</v>
      </c>
      <c r="K105" s="464">
        <v>2</v>
      </c>
      <c r="L105" s="43" t="s">
        <v>435</v>
      </c>
      <c r="M105" s="43">
        <v>4096</v>
      </c>
      <c r="N105" s="43">
        <v>4</v>
      </c>
      <c r="O105" s="43">
        <v>1</v>
      </c>
      <c r="P105" s="172">
        <v>250</v>
      </c>
      <c r="Q105" s="172" t="s">
        <v>436</v>
      </c>
      <c r="R105" s="172" t="s">
        <v>397</v>
      </c>
      <c r="S105" s="172" t="s">
        <v>397</v>
      </c>
      <c r="T105" s="44" t="s">
        <v>441</v>
      </c>
      <c r="U105" s="42">
        <v>0</v>
      </c>
      <c r="V105" s="43"/>
      <c r="W105" s="43"/>
      <c r="X105" s="172" t="s">
        <v>451</v>
      </c>
      <c r="Y105" s="172"/>
      <c r="Z105" s="44" t="s">
        <v>398</v>
      </c>
      <c r="AA105" s="485">
        <v>90</v>
      </c>
      <c r="AB105" s="486">
        <v>86.6</v>
      </c>
      <c r="AC105" s="486" t="s">
        <v>441</v>
      </c>
      <c r="AD105" s="44" t="s">
        <v>441</v>
      </c>
      <c r="AE105" s="218" t="s">
        <v>441</v>
      </c>
      <c r="AF105" s="43" t="s">
        <v>441</v>
      </c>
      <c r="AG105" s="43" t="s">
        <v>441</v>
      </c>
      <c r="AH105" s="43" t="s">
        <v>441</v>
      </c>
      <c r="AI105" s="43">
        <v>1000</v>
      </c>
      <c r="AJ105" s="175">
        <v>100</v>
      </c>
      <c r="AK105" s="42">
        <v>230</v>
      </c>
      <c r="AL105" s="43">
        <v>0.84</v>
      </c>
      <c r="AM105" s="43">
        <v>1.47</v>
      </c>
      <c r="AN105" s="44">
        <v>15.8</v>
      </c>
      <c r="AO105" s="45"/>
      <c r="AP105" s="429">
        <f>(8760/1000)*(Summary!$F$10*$AN105+Summary!$F$9*$AM105+Summary!$F$8*$AL105)</f>
        <v>47.22516</v>
      </c>
      <c r="AQ105" s="430">
        <f t="shared" si="5"/>
        <v>37.22516</v>
      </c>
      <c r="AR105" s="431"/>
      <c r="AS105" s="66" t="str">
        <f t="shared" si="3"/>
        <v>Y</v>
      </c>
      <c r="AT105" s="38">
        <f t="shared" si="4"/>
        <v>10</v>
      </c>
      <c r="AU105" s="432" t="s">
        <v>0</v>
      </c>
      <c r="AV105" s="826"/>
      <c r="AW105" s="778">
        <f>Summary!$D$33</f>
        <v>30</v>
      </c>
    </row>
    <row r="106" spans="1:49" s="4" customFormat="1" ht="12.75">
      <c r="A106" s="541">
        <v>100</v>
      </c>
      <c r="B106" s="405">
        <v>256</v>
      </c>
      <c r="C106" s="54" t="s">
        <v>705</v>
      </c>
      <c r="D106" s="168">
        <v>39552</v>
      </c>
      <c r="E106" s="104" t="s">
        <v>431</v>
      </c>
      <c r="F106" s="104" t="s">
        <v>446</v>
      </c>
      <c r="G106" s="56"/>
      <c r="H106" s="670">
        <v>1</v>
      </c>
      <c r="I106" s="107" t="s">
        <v>111</v>
      </c>
      <c r="J106" s="60">
        <v>2</v>
      </c>
      <c r="K106" s="472">
        <v>2.1</v>
      </c>
      <c r="L106" s="60" t="s">
        <v>105</v>
      </c>
      <c r="M106" s="60">
        <v>1024</v>
      </c>
      <c r="N106" s="43">
        <v>1</v>
      </c>
      <c r="O106" s="60">
        <v>1</v>
      </c>
      <c r="P106" s="55">
        <v>80</v>
      </c>
      <c r="Q106" s="55" t="s">
        <v>110</v>
      </c>
      <c r="R106" s="255" t="s">
        <v>68</v>
      </c>
      <c r="S106" s="55" t="s">
        <v>438</v>
      </c>
      <c r="T106" s="108" t="s">
        <v>800</v>
      </c>
      <c r="U106" s="107">
        <v>0</v>
      </c>
      <c r="V106" s="60" t="s">
        <v>654</v>
      </c>
      <c r="W106" s="60"/>
      <c r="X106" s="56" t="s">
        <v>449</v>
      </c>
      <c r="Y106" s="56">
        <v>24</v>
      </c>
      <c r="Z106" s="108" t="s">
        <v>398</v>
      </c>
      <c r="AA106" s="490">
        <v>80</v>
      </c>
      <c r="AB106" s="521">
        <v>0.85</v>
      </c>
      <c r="AC106" s="521" t="s">
        <v>438</v>
      </c>
      <c r="AD106" s="108" t="s">
        <v>441</v>
      </c>
      <c r="AE106" s="254" t="s">
        <v>438</v>
      </c>
      <c r="AF106" s="60" t="s">
        <v>438</v>
      </c>
      <c r="AG106" s="60" t="s">
        <v>441</v>
      </c>
      <c r="AH106" s="60" t="s">
        <v>438</v>
      </c>
      <c r="AI106" s="60">
        <v>1000</v>
      </c>
      <c r="AJ106" s="112">
        <v>1000</v>
      </c>
      <c r="AK106" s="107">
        <v>100</v>
      </c>
      <c r="AL106" s="60">
        <v>0.7</v>
      </c>
      <c r="AM106" s="60">
        <v>1.3</v>
      </c>
      <c r="AN106" s="108">
        <v>12.5</v>
      </c>
      <c r="AO106" s="105"/>
      <c r="AP106" s="429">
        <f>(8760/1000)*(Summary!$F$10*$AN106+Summary!$F$9*$AM106+Summary!$F$8*$AL106)</f>
        <v>37.668</v>
      </c>
      <c r="AQ106" s="430">
        <f t="shared" si="5"/>
        <v>37.668</v>
      </c>
      <c r="AR106" s="431"/>
      <c r="AS106" s="66" t="str">
        <f t="shared" si="3"/>
        <v>N</v>
      </c>
      <c r="AT106" s="38">
        <f t="shared" si="4"/>
        <v>0</v>
      </c>
      <c r="AU106" s="432" t="s">
        <v>0</v>
      </c>
      <c r="AV106" s="833"/>
      <c r="AW106" s="778">
        <f>Summary!$D$33</f>
        <v>30</v>
      </c>
    </row>
    <row r="107" spans="1:49" s="5" customFormat="1" ht="12.75">
      <c r="A107" s="541">
        <v>101</v>
      </c>
      <c r="B107" s="405">
        <v>263</v>
      </c>
      <c r="C107" s="54" t="s">
        <v>705</v>
      </c>
      <c r="D107" s="168">
        <v>39430</v>
      </c>
      <c r="E107" s="104" t="s">
        <v>431</v>
      </c>
      <c r="F107" s="104" t="s">
        <v>446</v>
      </c>
      <c r="G107" s="56" t="s">
        <v>186</v>
      </c>
      <c r="H107" s="670">
        <v>1</v>
      </c>
      <c r="I107" s="107" t="s">
        <v>187</v>
      </c>
      <c r="J107" s="60">
        <v>2</v>
      </c>
      <c r="K107" s="472">
        <v>1.2</v>
      </c>
      <c r="L107" s="60" t="s">
        <v>108</v>
      </c>
      <c r="M107" s="60">
        <v>1024</v>
      </c>
      <c r="N107" s="43">
        <v>1</v>
      </c>
      <c r="O107" s="60">
        <v>1</v>
      </c>
      <c r="P107" s="55">
        <v>60</v>
      </c>
      <c r="Q107" s="55" t="s">
        <v>654</v>
      </c>
      <c r="R107" s="255" t="s">
        <v>68</v>
      </c>
      <c r="S107" s="55" t="s">
        <v>438</v>
      </c>
      <c r="T107" s="108" t="s">
        <v>800</v>
      </c>
      <c r="U107" s="107">
        <v>0</v>
      </c>
      <c r="V107" s="60" t="s">
        <v>654</v>
      </c>
      <c r="W107" s="60"/>
      <c r="X107" s="56" t="s">
        <v>109</v>
      </c>
      <c r="Y107" s="56">
        <v>24</v>
      </c>
      <c r="Z107" s="108" t="s">
        <v>398</v>
      </c>
      <c r="AA107" s="490">
        <v>60</v>
      </c>
      <c r="AB107" s="521">
        <v>0.85</v>
      </c>
      <c r="AC107" s="521" t="s">
        <v>438</v>
      </c>
      <c r="AD107" s="108" t="s">
        <v>441</v>
      </c>
      <c r="AE107" s="254" t="s">
        <v>441</v>
      </c>
      <c r="AF107" s="60" t="s">
        <v>438</v>
      </c>
      <c r="AG107" s="60" t="s">
        <v>441</v>
      </c>
      <c r="AH107" s="60" t="s">
        <v>438</v>
      </c>
      <c r="AI107" s="60">
        <v>1000</v>
      </c>
      <c r="AJ107" s="112">
        <v>1000</v>
      </c>
      <c r="AK107" s="107">
        <v>115</v>
      </c>
      <c r="AL107" s="60">
        <v>0.6</v>
      </c>
      <c r="AM107" s="60">
        <v>1.9</v>
      </c>
      <c r="AN107" s="108">
        <v>12.5</v>
      </c>
      <c r="AO107" s="112" t="s">
        <v>188</v>
      </c>
      <c r="AP107" s="429">
        <f>(8760/1000)*(Summary!$F$10*$AN107+Summary!$F$9*$AM107+Summary!$F$8*$AL107)</f>
        <v>37.668</v>
      </c>
      <c r="AQ107" s="430">
        <f t="shared" si="5"/>
        <v>37.668</v>
      </c>
      <c r="AR107" s="431"/>
      <c r="AS107" s="66" t="str">
        <f t="shared" si="3"/>
        <v>N</v>
      </c>
      <c r="AT107" s="38">
        <f t="shared" si="4"/>
        <v>0</v>
      </c>
      <c r="AU107" s="432" t="s">
        <v>0</v>
      </c>
      <c r="AV107" s="826"/>
      <c r="AW107" s="778">
        <f>Summary!$D$33</f>
        <v>30</v>
      </c>
    </row>
    <row r="108" spans="1:49" s="5" customFormat="1" ht="12.75">
      <c r="A108" s="541">
        <v>102</v>
      </c>
      <c r="B108" s="405">
        <v>287</v>
      </c>
      <c r="C108" s="40" t="s">
        <v>711</v>
      </c>
      <c r="D108" s="59">
        <v>39685</v>
      </c>
      <c r="E108" s="37" t="s">
        <v>431</v>
      </c>
      <c r="F108" s="37" t="s">
        <v>446</v>
      </c>
      <c r="G108" s="49" t="s">
        <v>265</v>
      </c>
      <c r="H108" s="667">
        <v>1</v>
      </c>
      <c r="I108" s="50" t="s">
        <v>268</v>
      </c>
      <c r="J108" s="39">
        <v>2</v>
      </c>
      <c r="K108" s="465">
        <v>1.6</v>
      </c>
      <c r="L108" s="39" t="s">
        <v>66</v>
      </c>
      <c r="M108" s="39">
        <v>2039</v>
      </c>
      <c r="N108" s="43">
        <v>2</v>
      </c>
      <c r="O108" s="39">
        <v>1</v>
      </c>
      <c r="P108" s="49">
        <v>100</v>
      </c>
      <c r="Q108" s="49" t="s">
        <v>270</v>
      </c>
      <c r="R108" s="49" t="s">
        <v>271</v>
      </c>
      <c r="S108" s="49" t="s">
        <v>438</v>
      </c>
      <c r="T108" s="57" t="s">
        <v>441</v>
      </c>
      <c r="U108" s="50">
        <v>0</v>
      </c>
      <c r="V108" s="39" t="s">
        <v>782</v>
      </c>
      <c r="W108" s="39">
        <v>0</v>
      </c>
      <c r="X108" s="75" t="s">
        <v>449</v>
      </c>
      <c r="Y108" s="75"/>
      <c r="Z108" s="57" t="s">
        <v>398</v>
      </c>
      <c r="AA108" s="487">
        <v>65</v>
      </c>
      <c r="AB108" s="496">
        <v>0.87</v>
      </c>
      <c r="AC108" s="489" t="s">
        <v>438</v>
      </c>
      <c r="AD108" s="57" t="s">
        <v>441</v>
      </c>
      <c r="AE108" s="58" t="s">
        <v>438</v>
      </c>
      <c r="AF108" s="39" t="s">
        <v>438</v>
      </c>
      <c r="AG108" s="39" t="s">
        <v>441</v>
      </c>
      <c r="AH108" s="39" t="s">
        <v>441</v>
      </c>
      <c r="AI108" s="39">
        <v>100</v>
      </c>
      <c r="AJ108" s="61">
        <v>100</v>
      </c>
      <c r="AK108" s="50">
        <v>230</v>
      </c>
      <c r="AL108" s="39">
        <v>0.5</v>
      </c>
      <c r="AM108" s="39">
        <v>1.3</v>
      </c>
      <c r="AN108" s="57">
        <v>12.93</v>
      </c>
      <c r="AO108" s="53"/>
      <c r="AP108" s="429">
        <f>(8760/1000)*(Summary!$F$10*$AN108+Summary!$F$9*$AM108+Summary!$F$8*$AL108)</f>
        <v>37.74683999999999</v>
      </c>
      <c r="AQ108" s="430">
        <f t="shared" si="5"/>
        <v>37.74683999999999</v>
      </c>
      <c r="AR108" s="431"/>
      <c r="AS108" s="66" t="str">
        <f t="shared" si="3"/>
        <v>N</v>
      </c>
      <c r="AT108" s="38">
        <f t="shared" si="4"/>
        <v>0</v>
      </c>
      <c r="AU108" s="432" t="s">
        <v>0</v>
      </c>
      <c r="AV108" s="837"/>
      <c r="AW108" s="778">
        <f>Summary!$D$33</f>
        <v>30</v>
      </c>
    </row>
    <row r="109" spans="1:49" ht="25.5">
      <c r="A109" s="541">
        <v>103</v>
      </c>
      <c r="B109" s="405">
        <v>444</v>
      </c>
      <c r="C109" s="130" t="s">
        <v>702</v>
      </c>
      <c r="D109" s="184">
        <v>39658</v>
      </c>
      <c r="E109" s="182" t="s">
        <v>431</v>
      </c>
      <c r="F109" s="182" t="s">
        <v>446</v>
      </c>
      <c r="G109" s="35" t="s">
        <v>535</v>
      </c>
      <c r="H109" s="673">
        <v>1</v>
      </c>
      <c r="I109" s="34" t="s">
        <v>543</v>
      </c>
      <c r="J109" s="14">
        <v>2</v>
      </c>
      <c r="K109" s="479">
        <v>2.4</v>
      </c>
      <c r="L109" s="14" t="s">
        <v>544</v>
      </c>
      <c r="M109" s="147">
        <v>2048</v>
      </c>
      <c r="N109" s="43">
        <v>2</v>
      </c>
      <c r="O109" s="14">
        <v>1</v>
      </c>
      <c r="P109" s="35" t="s">
        <v>545</v>
      </c>
      <c r="Q109" s="35">
        <v>0</v>
      </c>
      <c r="R109" s="35"/>
      <c r="S109" s="35"/>
      <c r="T109" s="199" t="s">
        <v>441</v>
      </c>
      <c r="U109" s="34">
        <v>1</v>
      </c>
      <c r="V109" s="14"/>
      <c r="W109" s="14" t="s">
        <v>140</v>
      </c>
      <c r="X109" s="191" t="s">
        <v>540</v>
      </c>
      <c r="Y109" s="26"/>
      <c r="Z109" s="199" t="s">
        <v>398</v>
      </c>
      <c r="AA109" s="532">
        <v>90</v>
      </c>
      <c r="AB109" s="533">
        <v>87</v>
      </c>
      <c r="AC109" s="533" t="s">
        <v>441</v>
      </c>
      <c r="AD109" s="199" t="s">
        <v>441</v>
      </c>
      <c r="AE109" s="15" t="s">
        <v>441</v>
      </c>
      <c r="AF109" s="14" t="s">
        <v>438</v>
      </c>
      <c r="AG109" s="14" t="s">
        <v>441</v>
      </c>
      <c r="AH109" s="14" t="s">
        <v>441</v>
      </c>
      <c r="AI109" s="14" t="s">
        <v>541</v>
      </c>
      <c r="AJ109" s="198" t="s">
        <v>541</v>
      </c>
      <c r="AK109" s="34">
        <v>115</v>
      </c>
      <c r="AL109" s="14">
        <v>0.81</v>
      </c>
      <c r="AM109" s="14">
        <v>1.97</v>
      </c>
      <c r="AN109" s="199">
        <v>12.23</v>
      </c>
      <c r="AO109" s="737"/>
      <c r="AP109" s="429">
        <f>(8760/1000)*(Summary!$F$10*$AN109+Summary!$F$9*$AM109+Summary!$F$8*$AL109)</f>
        <v>38.12352</v>
      </c>
      <c r="AQ109" s="430">
        <f t="shared" si="5"/>
        <v>38.12352</v>
      </c>
      <c r="AR109" s="431"/>
      <c r="AS109" s="66" t="str">
        <f t="shared" si="3"/>
        <v>N</v>
      </c>
      <c r="AT109" s="38">
        <f t="shared" si="4"/>
        <v>0</v>
      </c>
      <c r="AU109" s="432" t="s">
        <v>0</v>
      </c>
      <c r="AV109" s="826"/>
      <c r="AW109" s="778">
        <f>Summary!$D$33</f>
        <v>30</v>
      </c>
    </row>
    <row r="110" spans="1:49" s="5" customFormat="1" ht="12.75">
      <c r="A110" s="541">
        <v>104</v>
      </c>
      <c r="B110" s="405">
        <v>295</v>
      </c>
      <c r="C110" s="40" t="s">
        <v>711</v>
      </c>
      <c r="D110" s="59">
        <v>39685</v>
      </c>
      <c r="E110" s="37" t="s">
        <v>431</v>
      </c>
      <c r="F110" s="37" t="s">
        <v>446</v>
      </c>
      <c r="G110" s="49" t="s">
        <v>265</v>
      </c>
      <c r="H110" s="667">
        <v>1</v>
      </c>
      <c r="I110" s="50" t="s">
        <v>268</v>
      </c>
      <c r="J110" s="39">
        <v>2</v>
      </c>
      <c r="K110" s="465">
        <v>2.4</v>
      </c>
      <c r="L110" s="39" t="s">
        <v>66</v>
      </c>
      <c r="M110" s="39">
        <v>2039</v>
      </c>
      <c r="N110" s="43">
        <v>2</v>
      </c>
      <c r="O110" s="39">
        <v>1</v>
      </c>
      <c r="P110" s="49">
        <v>160</v>
      </c>
      <c r="Q110" s="49" t="s">
        <v>110</v>
      </c>
      <c r="R110" s="49" t="s">
        <v>274</v>
      </c>
      <c r="S110" s="49" t="s">
        <v>438</v>
      </c>
      <c r="T110" s="57" t="s">
        <v>441</v>
      </c>
      <c r="U110" s="50">
        <v>0</v>
      </c>
      <c r="V110" s="39" t="s">
        <v>782</v>
      </c>
      <c r="W110" s="39">
        <v>0</v>
      </c>
      <c r="X110" s="75" t="s">
        <v>449</v>
      </c>
      <c r="Y110" s="75"/>
      <c r="Z110" s="57" t="s">
        <v>398</v>
      </c>
      <c r="AA110" s="487">
        <v>65</v>
      </c>
      <c r="AB110" s="496">
        <v>0.87</v>
      </c>
      <c r="AC110" s="489" t="s">
        <v>438</v>
      </c>
      <c r="AD110" s="57" t="s">
        <v>441</v>
      </c>
      <c r="AE110" s="58" t="s">
        <v>438</v>
      </c>
      <c r="AF110" s="39" t="s">
        <v>438</v>
      </c>
      <c r="AG110" s="39" t="s">
        <v>441</v>
      </c>
      <c r="AH110" s="39" t="s">
        <v>441</v>
      </c>
      <c r="AI110" s="39">
        <v>100</v>
      </c>
      <c r="AJ110" s="61">
        <v>100</v>
      </c>
      <c r="AK110" s="50">
        <v>230</v>
      </c>
      <c r="AL110" s="39">
        <v>0.3</v>
      </c>
      <c r="AM110" s="39">
        <v>0.8</v>
      </c>
      <c r="AN110" s="57">
        <v>13.7</v>
      </c>
      <c r="AO110" s="53"/>
      <c r="AP110" s="429">
        <f>(8760/1000)*(Summary!$F$10*$AN110+Summary!$F$9*$AM110+Summary!$F$8*$AL110)</f>
        <v>38.28119999999999</v>
      </c>
      <c r="AQ110" s="430">
        <f t="shared" si="5"/>
        <v>38.28119999999999</v>
      </c>
      <c r="AR110" s="431"/>
      <c r="AS110" s="66" t="str">
        <f t="shared" si="3"/>
        <v>N</v>
      </c>
      <c r="AT110" s="38">
        <f t="shared" si="4"/>
        <v>0</v>
      </c>
      <c r="AU110" s="432" t="s">
        <v>0</v>
      </c>
      <c r="AV110" s="834"/>
      <c r="AW110" s="778">
        <f>Summary!$D$33</f>
        <v>30</v>
      </c>
    </row>
    <row r="111" spans="1:49" ht="12.75">
      <c r="A111" s="541">
        <v>105</v>
      </c>
      <c r="B111" s="405">
        <v>72</v>
      </c>
      <c r="C111" s="462" t="s">
        <v>718</v>
      </c>
      <c r="D111" s="43" t="s">
        <v>466</v>
      </c>
      <c r="E111" s="46" t="s">
        <v>431</v>
      </c>
      <c r="F111" s="46" t="s">
        <v>432</v>
      </c>
      <c r="G111" s="172"/>
      <c r="H111" s="666">
        <v>1</v>
      </c>
      <c r="I111" s="42" t="s">
        <v>434</v>
      </c>
      <c r="J111" s="43">
        <v>2</v>
      </c>
      <c r="K111" s="464">
        <v>2.8</v>
      </c>
      <c r="L111" s="43" t="s">
        <v>435</v>
      </c>
      <c r="M111" s="43">
        <v>8192</v>
      </c>
      <c r="N111" s="43">
        <v>8</v>
      </c>
      <c r="O111" s="43">
        <v>1</v>
      </c>
      <c r="P111" s="172">
        <v>200</v>
      </c>
      <c r="Q111" s="172" t="s">
        <v>436</v>
      </c>
      <c r="R111" s="172" t="s">
        <v>397</v>
      </c>
      <c r="S111" s="172" t="s">
        <v>397</v>
      </c>
      <c r="T111" s="44" t="s">
        <v>438</v>
      </c>
      <c r="U111" s="42">
        <v>1</v>
      </c>
      <c r="V111" s="43" t="s">
        <v>473</v>
      </c>
      <c r="W111" s="43">
        <v>256</v>
      </c>
      <c r="X111" s="172" t="s">
        <v>474</v>
      </c>
      <c r="Y111" s="172"/>
      <c r="Z111" s="44" t="s">
        <v>398</v>
      </c>
      <c r="AA111" s="485">
        <v>75</v>
      </c>
      <c r="AB111" s="486">
        <v>85.4</v>
      </c>
      <c r="AC111" s="486" t="s">
        <v>441</v>
      </c>
      <c r="AD111" s="44" t="s">
        <v>441</v>
      </c>
      <c r="AE111" s="218" t="s">
        <v>441</v>
      </c>
      <c r="AF111" s="43" t="s">
        <v>441</v>
      </c>
      <c r="AG111" s="43" t="s">
        <v>441</v>
      </c>
      <c r="AH111" s="43" t="s">
        <v>441</v>
      </c>
      <c r="AI111" s="43">
        <v>1000</v>
      </c>
      <c r="AJ111" s="175">
        <v>1000</v>
      </c>
      <c r="AK111" s="42">
        <v>230</v>
      </c>
      <c r="AL111" s="43">
        <v>1.57</v>
      </c>
      <c r="AM111" s="43">
        <v>2.21</v>
      </c>
      <c r="AN111" s="44">
        <v>14.6</v>
      </c>
      <c r="AO111" s="45"/>
      <c r="AP111" s="429">
        <f>(8760/1000)*(Summary!$F$10*$AN111+Summary!$F$9*$AM111+Summary!$F$8*$AL111)</f>
        <v>48.55668</v>
      </c>
      <c r="AQ111" s="430">
        <f t="shared" si="5"/>
        <v>38.55668</v>
      </c>
      <c r="AR111" s="431"/>
      <c r="AS111" s="66" t="str">
        <f t="shared" si="3"/>
        <v>Y</v>
      </c>
      <c r="AT111" s="38">
        <f t="shared" si="4"/>
        <v>10</v>
      </c>
      <c r="AU111" s="432" t="s">
        <v>0</v>
      </c>
      <c r="AV111" s="826">
        <v>64</v>
      </c>
      <c r="AW111" s="778">
        <f>Summary!$D$33</f>
        <v>30</v>
      </c>
    </row>
    <row r="112" spans="1:49" s="5" customFormat="1" ht="12.75">
      <c r="A112" s="541">
        <v>106</v>
      </c>
      <c r="B112" s="405">
        <v>405</v>
      </c>
      <c r="C112" s="130" t="s">
        <v>698</v>
      </c>
      <c r="D112" s="128"/>
      <c r="E112" s="128" t="s">
        <v>431</v>
      </c>
      <c r="F112" s="128"/>
      <c r="G112" s="132" t="s">
        <v>301</v>
      </c>
      <c r="H112" s="672">
        <v>1</v>
      </c>
      <c r="I112" s="130" t="s">
        <v>312</v>
      </c>
      <c r="J112" s="128">
        <v>2</v>
      </c>
      <c r="K112" s="136">
        <v>2.2</v>
      </c>
      <c r="L112" s="128">
        <v>2</v>
      </c>
      <c r="M112" s="131">
        <v>1024</v>
      </c>
      <c r="N112" s="43">
        <v>1</v>
      </c>
      <c r="O112" s="128">
        <v>1</v>
      </c>
      <c r="P112" s="132">
        <v>120</v>
      </c>
      <c r="Q112" s="132"/>
      <c r="R112" s="132"/>
      <c r="S112" s="132"/>
      <c r="T112" s="143"/>
      <c r="U112" s="40">
        <v>0</v>
      </c>
      <c r="V112" s="128"/>
      <c r="W112" s="128"/>
      <c r="X112" s="134" t="s">
        <v>491</v>
      </c>
      <c r="Y112" s="134"/>
      <c r="Z112" s="143" t="s">
        <v>398</v>
      </c>
      <c r="AA112" s="529">
        <v>65</v>
      </c>
      <c r="AB112" s="530"/>
      <c r="AC112" s="530"/>
      <c r="AD112" s="143" t="s">
        <v>441</v>
      </c>
      <c r="AE112" s="276" t="s">
        <v>438</v>
      </c>
      <c r="AF112" s="128" t="s">
        <v>438</v>
      </c>
      <c r="AG112" s="128" t="s">
        <v>441</v>
      </c>
      <c r="AH112" s="128" t="s">
        <v>441</v>
      </c>
      <c r="AI112" s="128">
        <v>1000</v>
      </c>
      <c r="AJ112" s="138">
        <v>1000</v>
      </c>
      <c r="AK112" s="130">
        <v>115</v>
      </c>
      <c r="AL112" s="136">
        <v>0.864</v>
      </c>
      <c r="AM112" s="136">
        <v>0.9991</v>
      </c>
      <c r="AN112" s="137">
        <v>12.641</v>
      </c>
      <c r="AO112" s="200"/>
      <c r="AP112" s="429">
        <f>(8760/1000)*(Summary!$F$10*$AN112+Summary!$F$9*$AM112+Summary!$F$8*$AL112)</f>
        <v>38.6369436</v>
      </c>
      <c r="AQ112" s="430">
        <f t="shared" si="5"/>
        <v>38.6369436</v>
      </c>
      <c r="AR112" s="431"/>
      <c r="AS112" s="66" t="str">
        <f t="shared" si="3"/>
        <v>N</v>
      </c>
      <c r="AT112" s="38">
        <f t="shared" si="4"/>
        <v>0</v>
      </c>
      <c r="AU112" s="432" t="s">
        <v>0</v>
      </c>
      <c r="AV112" s="826"/>
      <c r="AW112" s="778">
        <f>Summary!$D$33</f>
        <v>30</v>
      </c>
    </row>
    <row r="113" spans="1:49" s="1" customFormat="1" ht="12.75">
      <c r="A113" s="541">
        <v>107</v>
      </c>
      <c r="B113" s="405">
        <v>410</v>
      </c>
      <c r="C113" s="130" t="s">
        <v>702</v>
      </c>
      <c r="D113" s="128"/>
      <c r="E113" s="128" t="s">
        <v>431</v>
      </c>
      <c r="F113" s="128"/>
      <c r="G113" s="132" t="s">
        <v>301</v>
      </c>
      <c r="H113" s="672">
        <v>1</v>
      </c>
      <c r="I113" s="130" t="s">
        <v>312</v>
      </c>
      <c r="J113" s="128">
        <v>2</v>
      </c>
      <c r="K113" s="136">
        <v>1.8</v>
      </c>
      <c r="L113" s="128">
        <v>2</v>
      </c>
      <c r="M113" s="131">
        <v>2048</v>
      </c>
      <c r="N113" s="43">
        <v>2</v>
      </c>
      <c r="O113" s="128">
        <v>1</v>
      </c>
      <c r="P113" s="132">
        <v>160</v>
      </c>
      <c r="Q113" s="132"/>
      <c r="R113" s="132"/>
      <c r="S113" s="132"/>
      <c r="T113" s="143"/>
      <c r="U113" s="40">
        <v>0</v>
      </c>
      <c r="V113" s="128"/>
      <c r="W113" s="128"/>
      <c r="X113" s="134" t="s">
        <v>491</v>
      </c>
      <c r="Y113" s="134"/>
      <c r="Z113" s="143" t="s">
        <v>398</v>
      </c>
      <c r="AA113" s="529">
        <v>65</v>
      </c>
      <c r="AB113" s="530"/>
      <c r="AC113" s="530"/>
      <c r="AD113" s="143" t="s">
        <v>441</v>
      </c>
      <c r="AE113" s="276" t="s">
        <v>438</v>
      </c>
      <c r="AF113" s="128" t="s">
        <v>438</v>
      </c>
      <c r="AG113" s="128" t="s">
        <v>441</v>
      </c>
      <c r="AH113" s="128" t="s">
        <v>441</v>
      </c>
      <c r="AI113" s="128">
        <v>1000</v>
      </c>
      <c r="AJ113" s="138">
        <v>1000</v>
      </c>
      <c r="AK113" s="130">
        <v>115</v>
      </c>
      <c r="AL113" s="136">
        <v>0.505</v>
      </c>
      <c r="AM113" s="136">
        <v>0.926</v>
      </c>
      <c r="AN113" s="137">
        <v>13.515</v>
      </c>
      <c r="AO113" s="200"/>
      <c r="AP113" s="429">
        <f>(8760/1000)*(Summary!$F$10*$AN113+Summary!$F$9*$AM113+Summary!$F$8*$AL113)</f>
        <v>38.982876</v>
      </c>
      <c r="AQ113" s="430">
        <f t="shared" si="5"/>
        <v>38.982876</v>
      </c>
      <c r="AR113" s="431"/>
      <c r="AS113" s="66" t="str">
        <f t="shared" si="3"/>
        <v>N</v>
      </c>
      <c r="AT113" s="38">
        <f t="shared" si="4"/>
        <v>0</v>
      </c>
      <c r="AU113" s="432" t="s">
        <v>0</v>
      </c>
      <c r="AV113" s="830"/>
      <c r="AW113" s="778">
        <f>Summary!$D$33</f>
        <v>30</v>
      </c>
    </row>
    <row r="114" spans="1:49" s="5" customFormat="1" ht="12.75">
      <c r="A114" s="541">
        <v>108</v>
      </c>
      <c r="B114" s="405">
        <v>406</v>
      </c>
      <c r="C114" s="411" t="s">
        <v>708</v>
      </c>
      <c r="D114" s="128"/>
      <c r="E114" s="128" t="s">
        <v>431</v>
      </c>
      <c r="F114" s="128"/>
      <c r="G114" s="132" t="s">
        <v>301</v>
      </c>
      <c r="H114" s="672">
        <v>1</v>
      </c>
      <c r="I114" s="130" t="s">
        <v>317</v>
      </c>
      <c r="J114" s="128">
        <v>2</v>
      </c>
      <c r="K114" s="136">
        <v>2.2</v>
      </c>
      <c r="L114" s="128">
        <v>1</v>
      </c>
      <c r="M114" s="131">
        <v>2048</v>
      </c>
      <c r="N114" s="43">
        <v>2</v>
      </c>
      <c r="O114" s="128">
        <v>1</v>
      </c>
      <c r="P114" s="132">
        <v>160</v>
      </c>
      <c r="Q114" s="132"/>
      <c r="R114" s="132"/>
      <c r="S114" s="132"/>
      <c r="T114" s="143"/>
      <c r="U114" s="40">
        <v>0</v>
      </c>
      <c r="V114" s="128"/>
      <c r="W114" s="128"/>
      <c r="X114" s="134" t="s">
        <v>491</v>
      </c>
      <c r="Y114" s="134"/>
      <c r="Z114" s="143" t="s">
        <v>398</v>
      </c>
      <c r="AA114" s="529">
        <v>90</v>
      </c>
      <c r="AB114" s="530"/>
      <c r="AC114" s="530"/>
      <c r="AD114" s="143" t="s">
        <v>441</v>
      </c>
      <c r="AE114" s="276" t="s">
        <v>438</v>
      </c>
      <c r="AF114" s="128" t="s">
        <v>438</v>
      </c>
      <c r="AG114" s="128" t="s">
        <v>441</v>
      </c>
      <c r="AH114" s="128" t="s">
        <v>441</v>
      </c>
      <c r="AI114" s="128">
        <v>1000</v>
      </c>
      <c r="AJ114" s="138">
        <v>1000</v>
      </c>
      <c r="AK114" s="130">
        <v>115</v>
      </c>
      <c r="AL114" s="136">
        <v>0.832</v>
      </c>
      <c r="AM114" s="136">
        <v>1.284</v>
      </c>
      <c r="AN114" s="137">
        <v>12.766</v>
      </c>
      <c r="AO114" s="200"/>
      <c r="AP114" s="429">
        <f>(8760/1000)*(Summary!$F$10*$AN114+Summary!$F$9*$AM114+Summary!$F$8*$AL114)</f>
        <v>39.046824</v>
      </c>
      <c r="AQ114" s="430">
        <f t="shared" si="5"/>
        <v>39.046824</v>
      </c>
      <c r="AR114" s="431"/>
      <c r="AS114" s="66" t="str">
        <f t="shared" si="3"/>
        <v>N</v>
      </c>
      <c r="AT114" s="38">
        <f t="shared" si="4"/>
        <v>0</v>
      </c>
      <c r="AU114" s="432" t="s">
        <v>0</v>
      </c>
      <c r="AV114" s="826"/>
      <c r="AW114" s="778">
        <f>Summary!$D$33</f>
        <v>30</v>
      </c>
    </row>
    <row r="115" spans="1:49" s="5" customFormat="1" ht="12.75">
      <c r="A115" s="541">
        <v>109</v>
      </c>
      <c r="B115" s="405">
        <v>259</v>
      </c>
      <c r="C115" s="54" t="s">
        <v>705</v>
      </c>
      <c r="D115" s="168">
        <v>39552</v>
      </c>
      <c r="E115" s="104" t="s">
        <v>431</v>
      </c>
      <c r="F115" s="104" t="s">
        <v>446</v>
      </c>
      <c r="G115" s="56"/>
      <c r="H115" s="670">
        <v>1</v>
      </c>
      <c r="I115" s="107" t="s">
        <v>181</v>
      </c>
      <c r="J115" s="60">
        <v>2</v>
      </c>
      <c r="K115" s="472">
        <v>1.2</v>
      </c>
      <c r="L115" s="60" t="s">
        <v>108</v>
      </c>
      <c r="M115" s="60">
        <v>1024</v>
      </c>
      <c r="N115" s="43">
        <v>1</v>
      </c>
      <c r="O115" s="60">
        <v>1</v>
      </c>
      <c r="P115" s="55">
        <v>80</v>
      </c>
      <c r="Q115" s="55" t="s">
        <v>654</v>
      </c>
      <c r="R115" s="255" t="s">
        <v>68</v>
      </c>
      <c r="S115" s="55" t="s">
        <v>438</v>
      </c>
      <c r="T115" s="108" t="s">
        <v>800</v>
      </c>
      <c r="U115" s="107">
        <v>0</v>
      </c>
      <c r="V115" s="60" t="s">
        <v>654</v>
      </c>
      <c r="W115" s="60"/>
      <c r="X115" s="56" t="s">
        <v>449</v>
      </c>
      <c r="Y115" s="56">
        <v>24</v>
      </c>
      <c r="Z115" s="108" t="s">
        <v>398</v>
      </c>
      <c r="AA115" s="490">
        <v>80</v>
      </c>
      <c r="AB115" s="521">
        <v>0.85</v>
      </c>
      <c r="AC115" s="521" t="s">
        <v>438</v>
      </c>
      <c r="AD115" s="108" t="s">
        <v>441</v>
      </c>
      <c r="AE115" s="254" t="s">
        <v>438</v>
      </c>
      <c r="AF115" s="60" t="s">
        <v>438</v>
      </c>
      <c r="AG115" s="60" t="s">
        <v>441</v>
      </c>
      <c r="AH115" s="60" t="s">
        <v>438</v>
      </c>
      <c r="AI115" s="60">
        <v>1000</v>
      </c>
      <c r="AJ115" s="112">
        <v>1000</v>
      </c>
      <c r="AK115" s="107">
        <v>100</v>
      </c>
      <c r="AL115" s="60">
        <v>0.5</v>
      </c>
      <c r="AM115" s="60">
        <v>1.1</v>
      </c>
      <c r="AN115" s="108">
        <v>13.55</v>
      </c>
      <c r="AO115" s="105"/>
      <c r="AP115" s="429">
        <f>(8760/1000)*(Summary!$F$10*$AN115+Summary!$F$9*$AM115+Summary!$F$8*$AL115)</f>
        <v>39.201</v>
      </c>
      <c r="AQ115" s="430">
        <f t="shared" si="5"/>
        <v>39.201</v>
      </c>
      <c r="AR115" s="431"/>
      <c r="AS115" s="66" t="str">
        <f t="shared" si="3"/>
        <v>N</v>
      </c>
      <c r="AT115" s="38">
        <f t="shared" si="4"/>
        <v>0</v>
      </c>
      <c r="AU115" s="432" t="s">
        <v>0</v>
      </c>
      <c r="AV115" s="826"/>
      <c r="AW115" s="778">
        <f>Summary!$D$33</f>
        <v>30</v>
      </c>
    </row>
    <row r="116" spans="1:49" s="3" customFormat="1" ht="12.75">
      <c r="A116" s="541">
        <v>110</v>
      </c>
      <c r="B116" s="405">
        <v>285</v>
      </c>
      <c r="C116" s="411" t="s">
        <v>708</v>
      </c>
      <c r="D116" s="59">
        <v>39695</v>
      </c>
      <c r="E116" s="104" t="s">
        <v>254</v>
      </c>
      <c r="F116" s="104" t="s">
        <v>432</v>
      </c>
      <c r="G116" s="49"/>
      <c r="H116" s="667">
        <v>1</v>
      </c>
      <c r="I116" s="107" t="s">
        <v>256</v>
      </c>
      <c r="J116" s="39">
        <v>2</v>
      </c>
      <c r="K116" s="465">
        <v>2</v>
      </c>
      <c r="L116" s="60" t="s">
        <v>259</v>
      </c>
      <c r="M116" s="60">
        <v>2048</v>
      </c>
      <c r="N116" s="43">
        <v>2</v>
      </c>
      <c r="O116" s="39">
        <v>1</v>
      </c>
      <c r="P116" s="55" t="s">
        <v>744</v>
      </c>
      <c r="Q116" s="55" t="s">
        <v>110</v>
      </c>
      <c r="R116" s="49"/>
      <c r="S116" s="49"/>
      <c r="T116" s="108" t="s">
        <v>441</v>
      </c>
      <c r="U116" s="50">
        <v>0</v>
      </c>
      <c r="V116" s="39"/>
      <c r="W116" s="39"/>
      <c r="X116" s="56" t="s">
        <v>260</v>
      </c>
      <c r="Y116" s="75">
        <v>32</v>
      </c>
      <c r="Z116" s="199" t="s">
        <v>398</v>
      </c>
      <c r="AA116" s="487"/>
      <c r="AB116" s="489"/>
      <c r="AC116" s="489"/>
      <c r="AD116" s="108" t="s">
        <v>441</v>
      </c>
      <c r="AE116" s="254" t="s">
        <v>441</v>
      </c>
      <c r="AF116" s="60" t="s">
        <v>441</v>
      </c>
      <c r="AG116" s="60" t="s">
        <v>441</v>
      </c>
      <c r="AH116" s="60" t="s">
        <v>441</v>
      </c>
      <c r="AI116" s="39">
        <v>1000</v>
      </c>
      <c r="AJ116" s="61">
        <v>1000</v>
      </c>
      <c r="AK116" s="50">
        <v>115</v>
      </c>
      <c r="AL116" s="39">
        <v>0.5</v>
      </c>
      <c r="AM116" s="39">
        <v>1</v>
      </c>
      <c r="AN116" s="57">
        <v>13.64</v>
      </c>
      <c r="AO116" s="53"/>
      <c r="AP116" s="429">
        <f>(8760/1000)*(Summary!$F$10*$AN116+Summary!$F$9*$AM116+Summary!$F$8*$AL116)</f>
        <v>39.34991999999999</v>
      </c>
      <c r="AQ116" s="430">
        <f t="shared" si="5"/>
        <v>39.34991999999999</v>
      </c>
      <c r="AR116" s="431"/>
      <c r="AS116" s="66" t="str">
        <f t="shared" si="3"/>
        <v>N</v>
      </c>
      <c r="AT116" s="38">
        <f t="shared" si="4"/>
        <v>0</v>
      </c>
      <c r="AU116" s="432" t="s">
        <v>0</v>
      </c>
      <c r="AV116" s="830"/>
      <c r="AW116" s="778">
        <f>Summary!$D$33</f>
        <v>30</v>
      </c>
    </row>
    <row r="117" spans="1:49" s="5" customFormat="1" ht="12.75">
      <c r="A117" s="541">
        <v>111</v>
      </c>
      <c r="B117" s="405">
        <v>268</v>
      </c>
      <c r="C117" s="54" t="s">
        <v>705</v>
      </c>
      <c r="D117" s="168">
        <v>39624</v>
      </c>
      <c r="E117" s="104" t="s">
        <v>431</v>
      </c>
      <c r="F117" s="104" t="s">
        <v>446</v>
      </c>
      <c r="G117" s="56"/>
      <c r="H117" s="670">
        <v>1</v>
      </c>
      <c r="I117" s="107" t="s">
        <v>192</v>
      </c>
      <c r="J117" s="60">
        <v>2</v>
      </c>
      <c r="K117" s="472">
        <v>2.8</v>
      </c>
      <c r="L117" s="60" t="s">
        <v>191</v>
      </c>
      <c r="M117" s="60">
        <v>2048</v>
      </c>
      <c r="N117" s="43">
        <v>2</v>
      </c>
      <c r="O117" s="60">
        <v>1</v>
      </c>
      <c r="P117" s="55">
        <v>80</v>
      </c>
      <c r="Q117" s="55" t="s">
        <v>110</v>
      </c>
      <c r="R117" s="255" t="s">
        <v>68</v>
      </c>
      <c r="S117" s="55" t="s">
        <v>438</v>
      </c>
      <c r="T117" s="108" t="s">
        <v>800</v>
      </c>
      <c r="U117" s="107">
        <v>0</v>
      </c>
      <c r="V117" s="60" t="s">
        <v>654</v>
      </c>
      <c r="W117" s="60"/>
      <c r="X117" s="56" t="s">
        <v>449</v>
      </c>
      <c r="Y117" s="56">
        <v>24</v>
      </c>
      <c r="Z117" s="108" t="s">
        <v>398</v>
      </c>
      <c r="AA117" s="490">
        <v>80</v>
      </c>
      <c r="AB117" s="521">
        <v>0.85</v>
      </c>
      <c r="AC117" s="521" t="s">
        <v>438</v>
      </c>
      <c r="AD117" s="108" t="s">
        <v>441</v>
      </c>
      <c r="AE117" s="254" t="s">
        <v>441</v>
      </c>
      <c r="AF117" s="60" t="s">
        <v>438</v>
      </c>
      <c r="AG117" s="60" t="s">
        <v>441</v>
      </c>
      <c r="AH117" s="60" t="s">
        <v>438</v>
      </c>
      <c r="AI117" s="60">
        <v>1000</v>
      </c>
      <c r="AJ117" s="112">
        <v>1000</v>
      </c>
      <c r="AK117" s="107">
        <v>115</v>
      </c>
      <c r="AL117" s="60">
        <v>0.9</v>
      </c>
      <c r="AM117" s="60">
        <v>2.1</v>
      </c>
      <c r="AN117" s="108">
        <v>12.5</v>
      </c>
      <c r="AO117" s="105"/>
      <c r="AP117" s="429">
        <f>(8760/1000)*(Summary!$F$10*$AN117+Summary!$F$9*$AM117+Summary!$F$8*$AL117)</f>
        <v>39.42</v>
      </c>
      <c r="AQ117" s="430">
        <f t="shared" si="5"/>
        <v>39.42</v>
      </c>
      <c r="AR117" s="431"/>
      <c r="AS117" s="66" t="str">
        <f t="shared" si="3"/>
        <v>N</v>
      </c>
      <c r="AT117" s="38">
        <f t="shared" si="4"/>
        <v>0</v>
      </c>
      <c r="AU117" s="432" t="s">
        <v>0</v>
      </c>
      <c r="AV117" s="826"/>
      <c r="AW117" s="778">
        <f>Summary!$D$33</f>
        <v>30</v>
      </c>
    </row>
    <row r="118" spans="1:49" ht="12.75">
      <c r="A118" s="541">
        <v>112</v>
      </c>
      <c r="B118" s="405">
        <v>19</v>
      </c>
      <c r="C118" s="462" t="s">
        <v>718</v>
      </c>
      <c r="D118" s="43" t="s">
        <v>454</v>
      </c>
      <c r="E118" s="46" t="s">
        <v>431</v>
      </c>
      <c r="F118" s="46" t="s">
        <v>446</v>
      </c>
      <c r="G118" s="172"/>
      <c r="H118" s="666">
        <v>1</v>
      </c>
      <c r="I118" s="42" t="s">
        <v>458</v>
      </c>
      <c r="J118" s="43">
        <v>2</v>
      </c>
      <c r="K118" s="464">
        <v>2.1</v>
      </c>
      <c r="L118" s="43" t="s">
        <v>435</v>
      </c>
      <c r="M118" s="43">
        <v>4096</v>
      </c>
      <c r="N118" s="43">
        <v>4</v>
      </c>
      <c r="O118" s="43">
        <v>2</v>
      </c>
      <c r="P118" s="172">
        <v>320</v>
      </c>
      <c r="Q118" s="172" t="s">
        <v>436</v>
      </c>
      <c r="R118" s="172" t="s">
        <v>397</v>
      </c>
      <c r="S118" s="172" t="s">
        <v>397</v>
      </c>
      <c r="T118" s="44" t="s">
        <v>441</v>
      </c>
      <c r="U118" s="42">
        <v>0</v>
      </c>
      <c r="V118" s="43"/>
      <c r="W118" s="43"/>
      <c r="X118" s="172" t="s">
        <v>449</v>
      </c>
      <c r="Y118" s="172"/>
      <c r="Z118" s="44" t="s">
        <v>398</v>
      </c>
      <c r="AA118" s="485">
        <v>90</v>
      </c>
      <c r="AB118" s="486">
        <v>86.6</v>
      </c>
      <c r="AC118" s="486" t="s">
        <v>441</v>
      </c>
      <c r="AD118" s="44" t="s">
        <v>441</v>
      </c>
      <c r="AE118" s="218" t="s">
        <v>441</v>
      </c>
      <c r="AF118" s="43" t="s">
        <v>441</v>
      </c>
      <c r="AG118" s="43" t="s">
        <v>441</v>
      </c>
      <c r="AH118" s="43" t="s">
        <v>441</v>
      </c>
      <c r="AI118" s="43">
        <v>1000</v>
      </c>
      <c r="AJ118" s="175">
        <v>1000</v>
      </c>
      <c r="AK118" s="42">
        <v>115</v>
      </c>
      <c r="AL118" s="43">
        <v>1.38</v>
      </c>
      <c r="AM118" s="43">
        <v>2.07</v>
      </c>
      <c r="AN118" s="44">
        <v>15.4</v>
      </c>
      <c r="AO118" s="45"/>
      <c r="AP118" s="429">
        <f>(8760/1000)*(Summary!$F$10*$AN118+Summary!$F$9*$AM118+Summary!$F$8*$AL118)</f>
        <v>49.537800000000004</v>
      </c>
      <c r="AQ118" s="430">
        <f t="shared" si="5"/>
        <v>39.537800000000004</v>
      </c>
      <c r="AR118" s="431"/>
      <c r="AS118" s="66" t="str">
        <f t="shared" si="3"/>
        <v>Y</v>
      </c>
      <c r="AT118" s="38">
        <f t="shared" si="4"/>
        <v>10</v>
      </c>
      <c r="AU118" s="432" t="s">
        <v>0</v>
      </c>
      <c r="AV118" s="826"/>
      <c r="AW118" s="778">
        <f>Summary!$D$33</f>
        <v>30</v>
      </c>
    </row>
    <row r="119" spans="1:49" s="3" customFormat="1" ht="60">
      <c r="A119" s="541">
        <v>113</v>
      </c>
      <c r="B119" s="405">
        <v>140</v>
      </c>
      <c r="C119" s="40" t="s">
        <v>710</v>
      </c>
      <c r="D119" s="77">
        <v>39508</v>
      </c>
      <c r="E119" s="37" t="s">
        <v>431</v>
      </c>
      <c r="F119" s="37" t="s">
        <v>432</v>
      </c>
      <c r="G119" s="65" t="s">
        <v>754</v>
      </c>
      <c r="H119" s="668">
        <v>1</v>
      </c>
      <c r="I119" s="293" t="s">
        <v>760</v>
      </c>
      <c r="J119" s="37">
        <v>2</v>
      </c>
      <c r="K119" s="466">
        <v>2.4</v>
      </c>
      <c r="L119" s="37" t="s">
        <v>758</v>
      </c>
      <c r="M119" s="37">
        <v>4096</v>
      </c>
      <c r="N119" s="43">
        <v>4</v>
      </c>
      <c r="O119" s="37">
        <v>1</v>
      </c>
      <c r="P119" s="65" t="s">
        <v>672</v>
      </c>
      <c r="Q119" s="65" t="s">
        <v>673</v>
      </c>
      <c r="R119" s="49" t="s">
        <v>620</v>
      </c>
      <c r="S119" s="65" t="s">
        <v>397</v>
      </c>
      <c r="T119" s="52"/>
      <c r="U119" s="40">
        <v>0</v>
      </c>
      <c r="V119" s="72"/>
      <c r="W119" s="37"/>
      <c r="X119" s="65"/>
      <c r="Y119" s="65"/>
      <c r="Z119" s="57" t="s">
        <v>398</v>
      </c>
      <c r="AA119" s="487" t="s">
        <v>730</v>
      </c>
      <c r="AB119" s="495">
        <v>0.86</v>
      </c>
      <c r="AC119" s="488" t="s">
        <v>441</v>
      </c>
      <c r="AD119" s="57" t="s">
        <v>441</v>
      </c>
      <c r="AE119" s="58" t="s">
        <v>441</v>
      </c>
      <c r="AF119" s="39" t="s">
        <v>441</v>
      </c>
      <c r="AG119" s="39" t="s">
        <v>441</v>
      </c>
      <c r="AH119" s="39" t="s">
        <v>441</v>
      </c>
      <c r="AI119" s="37" t="s">
        <v>731</v>
      </c>
      <c r="AJ119" s="67" t="s">
        <v>732</v>
      </c>
      <c r="AK119" s="50" t="s">
        <v>369</v>
      </c>
      <c r="AL119" s="37">
        <v>0.3</v>
      </c>
      <c r="AM119" s="37">
        <v>0.8</v>
      </c>
      <c r="AN119" s="52">
        <v>18</v>
      </c>
      <c r="AO119" s="68"/>
      <c r="AP119" s="429">
        <f>(8760/1000)*(Summary!$F$10*$AN119+Summary!$F$9*$AM119+Summary!$F$8*$AL119)</f>
        <v>49.581599999999995</v>
      </c>
      <c r="AQ119" s="430">
        <f t="shared" si="5"/>
        <v>39.581599999999995</v>
      </c>
      <c r="AR119" s="431"/>
      <c r="AS119" s="66" t="str">
        <f t="shared" si="3"/>
        <v>Y</v>
      </c>
      <c r="AT119" s="38">
        <f t="shared" si="4"/>
        <v>10</v>
      </c>
      <c r="AU119" s="432" t="s">
        <v>0</v>
      </c>
      <c r="AV119" s="830"/>
      <c r="AW119" s="778">
        <f>Summary!$D$33</f>
        <v>30</v>
      </c>
    </row>
    <row r="120" spans="1:49" s="4" customFormat="1" ht="60">
      <c r="A120" s="541">
        <v>114</v>
      </c>
      <c r="B120" s="405">
        <v>141</v>
      </c>
      <c r="C120" s="40" t="s">
        <v>710</v>
      </c>
      <c r="D120" s="77">
        <v>39508</v>
      </c>
      <c r="E120" s="37" t="s">
        <v>431</v>
      </c>
      <c r="F120" s="37" t="s">
        <v>432</v>
      </c>
      <c r="G120" s="65" t="s">
        <v>754</v>
      </c>
      <c r="H120" s="668">
        <v>1</v>
      </c>
      <c r="I120" s="293" t="s">
        <v>762</v>
      </c>
      <c r="J120" s="37">
        <v>2</v>
      </c>
      <c r="K120" s="466">
        <v>2.1</v>
      </c>
      <c r="L120" s="37" t="s">
        <v>758</v>
      </c>
      <c r="M120" s="37">
        <v>4096</v>
      </c>
      <c r="N120" s="43">
        <v>4</v>
      </c>
      <c r="O120" s="37">
        <v>1</v>
      </c>
      <c r="P120" s="65" t="s">
        <v>672</v>
      </c>
      <c r="Q120" s="65" t="s">
        <v>673</v>
      </c>
      <c r="R120" s="49" t="s">
        <v>620</v>
      </c>
      <c r="S120" s="65" t="s">
        <v>397</v>
      </c>
      <c r="T120" s="52"/>
      <c r="U120" s="40">
        <v>0</v>
      </c>
      <c r="V120" s="72"/>
      <c r="W120" s="37"/>
      <c r="X120" s="65"/>
      <c r="Y120" s="65"/>
      <c r="Z120" s="57" t="s">
        <v>398</v>
      </c>
      <c r="AA120" s="487" t="s">
        <v>730</v>
      </c>
      <c r="AB120" s="495">
        <v>0.86</v>
      </c>
      <c r="AC120" s="488" t="s">
        <v>441</v>
      </c>
      <c r="AD120" s="57" t="s">
        <v>441</v>
      </c>
      <c r="AE120" s="58" t="s">
        <v>441</v>
      </c>
      <c r="AF120" s="39" t="s">
        <v>441</v>
      </c>
      <c r="AG120" s="39" t="s">
        <v>441</v>
      </c>
      <c r="AH120" s="39" t="s">
        <v>441</v>
      </c>
      <c r="AI120" s="37" t="s">
        <v>731</v>
      </c>
      <c r="AJ120" s="67" t="s">
        <v>732</v>
      </c>
      <c r="AK120" s="50" t="s">
        <v>369</v>
      </c>
      <c r="AL120" s="37">
        <v>0.3</v>
      </c>
      <c r="AM120" s="37">
        <v>0.8</v>
      </c>
      <c r="AN120" s="52">
        <v>18</v>
      </c>
      <c r="AO120" s="68"/>
      <c r="AP120" s="429">
        <f>(8760/1000)*(Summary!$F$10*$AN120+Summary!$F$9*$AM120+Summary!$F$8*$AL120)</f>
        <v>49.581599999999995</v>
      </c>
      <c r="AQ120" s="430">
        <f t="shared" si="5"/>
        <v>39.581599999999995</v>
      </c>
      <c r="AR120" s="431"/>
      <c r="AS120" s="66" t="str">
        <f t="shared" si="3"/>
        <v>Y</v>
      </c>
      <c r="AT120" s="38">
        <f t="shared" si="4"/>
        <v>10</v>
      </c>
      <c r="AU120" s="432" t="s">
        <v>0</v>
      </c>
      <c r="AV120" s="829"/>
      <c r="AW120" s="778">
        <f>Summary!$D$33</f>
        <v>30</v>
      </c>
    </row>
    <row r="121" spans="1:49" s="5" customFormat="1" ht="60">
      <c r="A121" s="541">
        <v>115</v>
      </c>
      <c r="B121" s="405">
        <v>142</v>
      </c>
      <c r="C121" s="40" t="s">
        <v>710</v>
      </c>
      <c r="D121" s="77">
        <v>39508</v>
      </c>
      <c r="E121" s="37" t="s">
        <v>431</v>
      </c>
      <c r="F121" s="37" t="s">
        <v>432</v>
      </c>
      <c r="G121" s="65" t="s">
        <v>754</v>
      </c>
      <c r="H121" s="668">
        <v>1</v>
      </c>
      <c r="I121" s="293" t="s">
        <v>765</v>
      </c>
      <c r="J121" s="37">
        <v>2</v>
      </c>
      <c r="K121" s="466">
        <v>2</v>
      </c>
      <c r="L121" s="37" t="s">
        <v>758</v>
      </c>
      <c r="M121" s="37">
        <v>4096</v>
      </c>
      <c r="N121" s="43">
        <v>4</v>
      </c>
      <c r="O121" s="37">
        <v>1</v>
      </c>
      <c r="P121" s="65" t="s">
        <v>672</v>
      </c>
      <c r="Q121" s="65" t="s">
        <v>673</v>
      </c>
      <c r="R121" s="49" t="s">
        <v>620</v>
      </c>
      <c r="S121" s="65" t="s">
        <v>397</v>
      </c>
      <c r="T121" s="52"/>
      <c r="U121" s="40">
        <v>0</v>
      </c>
      <c r="V121" s="72"/>
      <c r="W121" s="37"/>
      <c r="X121" s="65"/>
      <c r="Y121" s="65"/>
      <c r="Z121" s="57" t="s">
        <v>398</v>
      </c>
      <c r="AA121" s="487" t="s">
        <v>730</v>
      </c>
      <c r="AB121" s="495">
        <v>0.86</v>
      </c>
      <c r="AC121" s="488" t="s">
        <v>441</v>
      </c>
      <c r="AD121" s="57" t="s">
        <v>441</v>
      </c>
      <c r="AE121" s="58" t="s">
        <v>441</v>
      </c>
      <c r="AF121" s="39" t="s">
        <v>441</v>
      </c>
      <c r="AG121" s="39" t="s">
        <v>441</v>
      </c>
      <c r="AH121" s="39" t="s">
        <v>441</v>
      </c>
      <c r="AI121" s="37" t="s">
        <v>731</v>
      </c>
      <c r="AJ121" s="67" t="s">
        <v>732</v>
      </c>
      <c r="AK121" s="50" t="s">
        <v>369</v>
      </c>
      <c r="AL121" s="37">
        <v>0.3</v>
      </c>
      <c r="AM121" s="37">
        <v>0.8</v>
      </c>
      <c r="AN121" s="52">
        <v>18</v>
      </c>
      <c r="AO121" s="68"/>
      <c r="AP121" s="429">
        <f>(8760/1000)*(Summary!$F$10*$AN121+Summary!$F$9*$AM121+Summary!$F$8*$AL121)</f>
        <v>49.581599999999995</v>
      </c>
      <c r="AQ121" s="430">
        <f t="shared" si="5"/>
        <v>39.581599999999995</v>
      </c>
      <c r="AR121" s="431"/>
      <c r="AS121" s="66" t="str">
        <f t="shared" si="3"/>
        <v>Y</v>
      </c>
      <c r="AT121" s="38">
        <f t="shared" si="4"/>
        <v>10</v>
      </c>
      <c r="AU121" s="432" t="s">
        <v>0</v>
      </c>
      <c r="AV121" s="826"/>
      <c r="AW121" s="778">
        <f>Summary!$D$33</f>
        <v>30</v>
      </c>
    </row>
    <row r="122" spans="1:49" ht="12.75">
      <c r="A122" s="541">
        <v>116</v>
      </c>
      <c r="B122" s="405">
        <v>262</v>
      </c>
      <c r="C122" s="54" t="s">
        <v>705</v>
      </c>
      <c r="D122" s="168">
        <v>39552</v>
      </c>
      <c r="E122" s="104" t="s">
        <v>184</v>
      </c>
      <c r="F122" s="104" t="s">
        <v>446</v>
      </c>
      <c r="G122" s="56" t="s">
        <v>184</v>
      </c>
      <c r="H122" s="670">
        <v>1</v>
      </c>
      <c r="I122" s="107" t="s">
        <v>185</v>
      </c>
      <c r="J122" s="60">
        <v>2</v>
      </c>
      <c r="K122" s="472">
        <v>1.33</v>
      </c>
      <c r="L122" s="60" t="s">
        <v>105</v>
      </c>
      <c r="M122" s="60">
        <v>1024</v>
      </c>
      <c r="N122" s="43">
        <v>1</v>
      </c>
      <c r="O122" s="60">
        <v>1</v>
      </c>
      <c r="P122" s="55">
        <v>80</v>
      </c>
      <c r="Q122" s="55" t="s">
        <v>654</v>
      </c>
      <c r="R122" s="255" t="s">
        <v>68</v>
      </c>
      <c r="S122" s="55" t="s">
        <v>438</v>
      </c>
      <c r="T122" s="108" t="s">
        <v>800</v>
      </c>
      <c r="U122" s="107">
        <v>0</v>
      </c>
      <c r="V122" s="60" t="s">
        <v>654</v>
      </c>
      <c r="W122" s="60"/>
      <c r="X122" s="56" t="s">
        <v>182</v>
      </c>
      <c r="Y122" s="56">
        <v>24</v>
      </c>
      <c r="Z122" s="108" t="s">
        <v>398</v>
      </c>
      <c r="AA122" s="490">
        <v>60</v>
      </c>
      <c r="AB122" s="521">
        <v>0.85</v>
      </c>
      <c r="AC122" s="521" t="s">
        <v>438</v>
      </c>
      <c r="AD122" s="108" t="s">
        <v>441</v>
      </c>
      <c r="AE122" s="254" t="s">
        <v>438</v>
      </c>
      <c r="AF122" s="60" t="s">
        <v>438</v>
      </c>
      <c r="AG122" s="60" t="s">
        <v>441</v>
      </c>
      <c r="AH122" s="60" t="s">
        <v>438</v>
      </c>
      <c r="AI122" s="60">
        <v>1000</v>
      </c>
      <c r="AJ122" s="112">
        <v>1000</v>
      </c>
      <c r="AK122" s="107">
        <v>100</v>
      </c>
      <c r="AL122" s="60">
        <v>0.7</v>
      </c>
      <c r="AM122" s="60">
        <v>1.3</v>
      </c>
      <c r="AN122" s="108">
        <v>13.3</v>
      </c>
      <c r="AO122" s="105" t="s">
        <v>184</v>
      </c>
      <c r="AP122" s="429">
        <f>(8760/1000)*(Summary!$F$10*$AN122+Summary!$F$9*$AM122+Summary!$F$8*$AL122)</f>
        <v>39.7704</v>
      </c>
      <c r="AQ122" s="430">
        <f t="shared" si="5"/>
        <v>39.7704</v>
      </c>
      <c r="AR122" s="431"/>
      <c r="AS122" s="66" t="str">
        <f t="shared" si="3"/>
        <v>N</v>
      </c>
      <c r="AT122" s="38">
        <f t="shared" si="4"/>
        <v>0</v>
      </c>
      <c r="AU122" s="432" t="s">
        <v>0</v>
      </c>
      <c r="AV122" s="826"/>
      <c r="AW122" s="778">
        <f>Summary!$D$33</f>
        <v>30</v>
      </c>
    </row>
    <row r="123" spans="1:49" ht="12.75">
      <c r="A123" s="541">
        <v>117</v>
      </c>
      <c r="B123" s="405">
        <v>43</v>
      </c>
      <c r="C123" s="462" t="s">
        <v>718</v>
      </c>
      <c r="D123" s="43" t="s">
        <v>456</v>
      </c>
      <c r="E123" s="46" t="s">
        <v>431</v>
      </c>
      <c r="F123" s="46" t="s">
        <v>446</v>
      </c>
      <c r="G123" s="172"/>
      <c r="H123" s="666">
        <v>1</v>
      </c>
      <c r="I123" s="42" t="s">
        <v>457</v>
      </c>
      <c r="J123" s="43">
        <v>2</v>
      </c>
      <c r="K123" s="464">
        <v>2.4</v>
      </c>
      <c r="L123" s="43" t="s">
        <v>435</v>
      </c>
      <c r="M123" s="43">
        <v>4096</v>
      </c>
      <c r="N123" s="43">
        <v>4</v>
      </c>
      <c r="O123" s="43">
        <v>2</v>
      </c>
      <c r="P123" s="172">
        <v>320</v>
      </c>
      <c r="Q123" s="172" t="s">
        <v>436</v>
      </c>
      <c r="R123" s="172" t="s">
        <v>397</v>
      </c>
      <c r="S123" s="172" t="s">
        <v>397</v>
      </c>
      <c r="T123" s="44" t="s">
        <v>441</v>
      </c>
      <c r="U123" s="42">
        <v>0</v>
      </c>
      <c r="V123" s="43"/>
      <c r="W123" s="43"/>
      <c r="X123" s="172" t="s">
        <v>451</v>
      </c>
      <c r="Y123" s="172"/>
      <c r="Z123" s="44" t="s">
        <v>398</v>
      </c>
      <c r="AA123" s="485">
        <v>75</v>
      </c>
      <c r="AB123" s="486">
        <v>87</v>
      </c>
      <c r="AC123" s="486" t="s">
        <v>441</v>
      </c>
      <c r="AD123" s="44" t="s">
        <v>441</v>
      </c>
      <c r="AE123" s="218" t="s">
        <v>441</v>
      </c>
      <c r="AF123" s="43" t="s">
        <v>441</v>
      </c>
      <c r="AG123" s="43" t="s">
        <v>441</v>
      </c>
      <c r="AH123" s="43" t="s">
        <v>441</v>
      </c>
      <c r="AI123" s="43">
        <v>1000</v>
      </c>
      <c r="AJ123" s="175">
        <v>1000</v>
      </c>
      <c r="AK123" s="42">
        <v>115</v>
      </c>
      <c r="AL123" s="43">
        <v>1.18</v>
      </c>
      <c r="AM123" s="43">
        <v>1.79</v>
      </c>
      <c r="AN123" s="44">
        <v>16.2</v>
      </c>
      <c r="AO123" s="45"/>
      <c r="AP123" s="429">
        <f>(8760/1000)*(Summary!$F$10*$AN123+Summary!$F$9*$AM123+Summary!$F$8*$AL123)</f>
        <v>50.34372</v>
      </c>
      <c r="AQ123" s="430">
        <f t="shared" si="5"/>
        <v>40.34372</v>
      </c>
      <c r="AR123" s="431"/>
      <c r="AS123" s="66" t="str">
        <f t="shared" si="3"/>
        <v>Y</v>
      </c>
      <c r="AT123" s="38">
        <f t="shared" si="4"/>
        <v>10</v>
      </c>
      <c r="AU123" s="432" t="s">
        <v>0</v>
      </c>
      <c r="AV123" s="838"/>
      <c r="AW123" s="778">
        <f>Summary!$D$33</f>
        <v>30</v>
      </c>
    </row>
    <row r="124" spans="1:49" ht="12.75">
      <c r="A124" s="541">
        <v>118</v>
      </c>
      <c r="B124" s="405">
        <v>408</v>
      </c>
      <c r="C124" s="411" t="s">
        <v>708</v>
      </c>
      <c r="D124" s="128"/>
      <c r="E124" s="128" t="s">
        <v>431</v>
      </c>
      <c r="F124" s="128"/>
      <c r="G124" s="132" t="s">
        <v>301</v>
      </c>
      <c r="H124" s="672">
        <v>1</v>
      </c>
      <c r="I124" s="130" t="s">
        <v>312</v>
      </c>
      <c r="J124" s="128">
        <v>2</v>
      </c>
      <c r="K124" s="136">
        <v>2.2</v>
      </c>
      <c r="L124" s="128">
        <v>1</v>
      </c>
      <c r="M124" s="131">
        <v>2048</v>
      </c>
      <c r="N124" s="43">
        <v>2</v>
      </c>
      <c r="O124" s="128">
        <v>1</v>
      </c>
      <c r="P124" s="132">
        <v>120</v>
      </c>
      <c r="Q124" s="132"/>
      <c r="R124" s="132"/>
      <c r="S124" s="132"/>
      <c r="T124" s="143"/>
      <c r="U124" s="40">
        <v>0</v>
      </c>
      <c r="V124" s="128"/>
      <c r="W124" s="128"/>
      <c r="X124" s="134" t="s">
        <v>491</v>
      </c>
      <c r="Y124" s="134"/>
      <c r="Z124" s="143" t="s">
        <v>398</v>
      </c>
      <c r="AA124" s="529">
        <v>90</v>
      </c>
      <c r="AB124" s="530"/>
      <c r="AC124" s="530"/>
      <c r="AD124" s="143" t="s">
        <v>441</v>
      </c>
      <c r="AE124" s="276" t="s">
        <v>438</v>
      </c>
      <c r="AF124" s="128" t="s">
        <v>438</v>
      </c>
      <c r="AG124" s="128" t="s">
        <v>441</v>
      </c>
      <c r="AH124" s="128" t="s">
        <v>441</v>
      </c>
      <c r="AI124" s="128">
        <v>1000</v>
      </c>
      <c r="AJ124" s="138">
        <v>1000</v>
      </c>
      <c r="AK124" s="130">
        <v>115</v>
      </c>
      <c r="AL124" s="136">
        <v>0.861</v>
      </c>
      <c r="AM124" s="136">
        <v>0.99</v>
      </c>
      <c r="AN124" s="137">
        <v>13.336</v>
      </c>
      <c r="AO124" s="200"/>
      <c r="AP124" s="429">
        <f>(8760/1000)*(Summary!$F$10*$AN124+Summary!$F$9*$AM124+Summary!$F$8*$AL124)</f>
        <v>40.439664</v>
      </c>
      <c r="AQ124" s="430">
        <f t="shared" si="5"/>
        <v>40.439664</v>
      </c>
      <c r="AR124" s="431"/>
      <c r="AS124" s="66" t="str">
        <f t="shared" si="3"/>
        <v>N</v>
      </c>
      <c r="AT124" s="38">
        <f t="shared" si="4"/>
        <v>0</v>
      </c>
      <c r="AU124" s="432" t="s">
        <v>0</v>
      </c>
      <c r="AV124" s="826"/>
      <c r="AW124" s="778">
        <f>Summary!$D$33</f>
        <v>30</v>
      </c>
    </row>
    <row r="125" spans="1:49" s="4" customFormat="1" ht="12.75">
      <c r="A125" s="541">
        <v>119</v>
      </c>
      <c r="B125" s="405">
        <v>411</v>
      </c>
      <c r="C125" s="411" t="s">
        <v>708</v>
      </c>
      <c r="D125" s="140">
        <v>39556</v>
      </c>
      <c r="E125" s="139" t="s">
        <v>431</v>
      </c>
      <c r="F125" s="128"/>
      <c r="G125" s="132" t="s">
        <v>301</v>
      </c>
      <c r="H125" s="672">
        <v>1</v>
      </c>
      <c r="I125" s="130" t="s">
        <v>323</v>
      </c>
      <c r="J125" s="128">
        <v>2</v>
      </c>
      <c r="K125" s="136">
        <v>2.4</v>
      </c>
      <c r="L125" s="128">
        <v>1</v>
      </c>
      <c r="M125" s="128">
        <v>2048</v>
      </c>
      <c r="N125" s="43">
        <v>2</v>
      </c>
      <c r="O125" s="128">
        <v>1</v>
      </c>
      <c r="P125" s="134">
        <v>160</v>
      </c>
      <c r="Q125" s="134" t="s">
        <v>324</v>
      </c>
      <c r="R125" s="134" t="s">
        <v>325</v>
      </c>
      <c r="S125" s="134" t="s">
        <v>441</v>
      </c>
      <c r="T125" s="143" t="s">
        <v>441</v>
      </c>
      <c r="U125" s="40">
        <v>0</v>
      </c>
      <c r="V125" s="128" t="s">
        <v>326</v>
      </c>
      <c r="W125" s="128"/>
      <c r="X125" s="134" t="s">
        <v>327</v>
      </c>
      <c r="Y125" s="134">
        <v>32</v>
      </c>
      <c r="Z125" s="143" t="s">
        <v>398</v>
      </c>
      <c r="AA125" s="529">
        <v>65</v>
      </c>
      <c r="AB125" s="531">
        <v>0.8794</v>
      </c>
      <c r="AC125" s="530" t="s">
        <v>438</v>
      </c>
      <c r="AD125" s="143" t="s">
        <v>441</v>
      </c>
      <c r="AE125" s="276" t="s">
        <v>438</v>
      </c>
      <c r="AF125" s="128" t="s">
        <v>438</v>
      </c>
      <c r="AG125" s="128" t="s">
        <v>441</v>
      </c>
      <c r="AH125" s="128" t="s">
        <v>441</v>
      </c>
      <c r="AI125" s="128">
        <v>1000</v>
      </c>
      <c r="AJ125" s="138">
        <v>100</v>
      </c>
      <c r="AK125" s="130">
        <v>115</v>
      </c>
      <c r="AL125" s="128">
        <v>0.77</v>
      </c>
      <c r="AM125" s="128">
        <v>0.9</v>
      </c>
      <c r="AN125" s="143">
        <v>13.6</v>
      </c>
      <c r="AO125" s="180"/>
      <c r="AP125" s="429">
        <f>(8760/1000)*(Summary!$F$10*$AN125+Summary!$F$9*$AM125+Summary!$F$8*$AL125)</f>
        <v>40.576319999999996</v>
      </c>
      <c r="AQ125" s="430">
        <f t="shared" si="5"/>
        <v>40.576319999999996</v>
      </c>
      <c r="AR125" s="431"/>
      <c r="AS125" s="66" t="str">
        <f t="shared" si="3"/>
        <v>N</v>
      </c>
      <c r="AT125" s="38">
        <f t="shared" si="4"/>
        <v>0</v>
      </c>
      <c r="AU125" s="432" t="s">
        <v>0</v>
      </c>
      <c r="AV125" s="829"/>
      <c r="AW125" s="778">
        <f>Summary!$D$33</f>
        <v>30</v>
      </c>
    </row>
    <row r="126" spans="1:49" s="5" customFormat="1" ht="25.5">
      <c r="A126" s="541">
        <v>120</v>
      </c>
      <c r="B126" s="405">
        <v>450</v>
      </c>
      <c r="C126" s="130" t="s">
        <v>702</v>
      </c>
      <c r="D126" s="184">
        <v>39626</v>
      </c>
      <c r="E126" s="182" t="s">
        <v>431</v>
      </c>
      <c r="F126" s="182" t="s">
        <v>446</v>
      </c>
      <c r="G126" s="35" t="s">
        <v>535</v>
      </c>
      <c r="H126" s="673">
        <v>1</v>
      </c>
      <c r="I126" s="34" t="s">
        <v>554</v>
      </c>
      <c r="J126" s="14">
        <v>2</v>
      </c>
      <c r="K126" s="479">
        <v>2.8</v>
      </c>
      <c r="L126" s="14" t="s">
        <v>557</v>
      </c>
      <c r="M126" s="14">
        <v>8192</v>
      </c>
      <c r="N126" s="43">
        <v>8</v>
      </c>
      <c r="O126" s="14">
        <v>1</v>
      </c>
      <c r="P126" s="35" t="s">
        <v>551</v>
      </c>
      <c r="Q126" s="35">
        <v>0</v>
      </c>
      <c r="R126" s="35"/>
      <c r="S126" s="35"/>
      <c r="T126" s="199" t="s">
        <v>441</v>
      </c>
      <c r="U126" s="34">
        <v>1</v>
      </c>
      <c r="V126" s="14"/>
      <c r="W126" s="14" t="s">
        <v>140</v>
      </c>
      <c r="X126" s="191" t="s">
        <v>540</v>
      </c>
      <c r="Y126" s="26"/>
      <c r="Z126" s="199" t="s">
        <v>398</v>
      </c>
      <c r="AA126" s="532">
        <v>90</v>
      </c>
      <c r="AB126" s="533">
        <v>87</v>
      </c>
      <c r="AC126" s="533" t="s">
        <v>441</v>
      </c>
      <c r="AD126" s="199" t="s">
        <v>441</v>
      </c>
      <c r="AE126" s="15" t="s">
        <v>441</v>
      </c>
      <c r="AF126" s="14" t="s">
        <v>438</v>
      </c>
      <c r="AG126" s="14" t="s">
        <v>441</v>
      </c>
      <c r="AH126" s="14" t="s">
        <v>441</v>
      </c>
      <c r="AI126" s="14" t="s">
        <v>541</v>
      </c>
      <c r="AJ126" s="198" t="s">
        <v>541</v>
      </c>
      <c r="AK126" s="34">
        <v>115</v>
      </c>
      <c r="AL126" s="14">
        <v>0.783</v>
      </c>
      <c r="AM126" s="14">
        <v>1.98</v>
      </c>
      <c r="AN126" s="199">
        <v>17.02</v>
      </c>
      <c r="AO126" s="737" t="s">
        <v>558</v>
      </c>
      <c r="AP126" s="429">
        <f>(8760/1000)*(Summary!$F$10*$AN126+Summary!$F$9*$AM126+Summary!$F$8*$AL126)</f>
        <v>50.578488</v>
      </c>
      <c r="AQ126" s="430">
        <f t="shared" si="5"/>
        <v>40.578488</v>
      </c>
      <c r="AR126" s="431"/>
      <c r="AS126" s="66" t="str">
        <f t="shared" si="3"/>
        <v>Y</v>
      </c>
      <c r="AT126" s="38">
        <f t="shared" si="4"/>
        <v>10</v>
      </c>
      <c r="AU126" s="432" t="s">
        <v>0</v>
      </c>
      <c r="AV126" s="826"/>
      <c r="AW126" s="778">
        <f>Summary!$D$33</f>
        <v>30</v>
      </c>
    </row>
    <row r="127" spans="1:49" s="4" customFormat="1" ht="12.75">
      <c r="A127" s="541">
        <v>121</v>
      </c>
      <c r="B127" s="405">
        <v>46</v>
      </c>
      <c r="C127" s="462" t="s">
        <v>718</v>
      </c>
      <c r="D127" s="43" t="s">
        <v>468</v>
      </c>
      <c r="E127" s="46" t="s">
        <v>431</v>
      </c>
      <c r="F127" s="46" t="s">
        <v>446</v>
      </c>
      <c r="G127" s="172"/>
      <c r="H127" s="666">
        <v>1</v>
      </c>
      <c r="I127" s="42" t="s">
        <v>428</v>
      </c>
      <c r="J127" s="43">
        <v>2</v>
      </c>
      <c r="K127" s="464">
        <v>2.3</v>
      </c>
      <c r="L127" s="43" t="s">
        <v>435</v>
      </c>
      <c r="M127" s="43">
        <v>4096</v>
      </c>
      <c r="N127" s="43">
        <v>4</v>
      </c>
      <c r="O127" s="43">
        <v>2</v>
      </c>
      <c r="P127" s="172">
        <v>500</v>
      </c>
      <c r="Q127" s="172" t="s">
        <v>436</v>
      </c>
      <c r="R127" s="172" t="s">
        <v>397</v>
      </c>
      <c r="S127" s="172" t="s">
        <v>397</v>
      </c>
      <c r="T127" s="44" t="s">
        <v>441</v>
      </c>
      <c r="U127" s="42">
        <v>0</v>
      </c>
      <c r="V127" s="43"/>
      <c r="W127" s="43"/>
      <c r="X127" s="172" t="s">
        <v>451</v>
      </c>
      <c r="Y127" s="172"/>
      <c r="Z127" s="44" t="s">
        <v>398</v>
      </c>
      <c r="AA127" s="485">
        <v>90</v>
      </c>
      <c r="AB127" s="486">
        <v>86.6</v>
      </c>
      <c r="AC127" s="486" t="s">
        <v>441</v>
      </c>
      <c r="AD127" s="44" t="s">
        <v>441</v>
      </c>
      <c r="AE127" s="218" t="s">
        <v>441</v>
      </c>
      <c r="AF127" s="43" t="s">
        <v>441</v>
      </c>
      <c r="AG127" s="43" t="s">
        <v>441</v>
      </c>
      <c r="AH127" s="43" t="s">
        <v>441</v>
      </c>
      <c r="AI127" s="43">
        <v>1000</v>
      </c>
      <c r="AJ127" s="175">
        <v>1000</v>
      </c>
      <c r="AK127" s="42">
        <v>230</v>
      </c>
      <c r="AL127" s="43">
        <v>1.26</v>
      </c>
      <c r="AM127" s="43">
        <v>1.98</v>
      </c>
      <c r="AN127" s="44">
        <v>16.1</v>
      </c>
      <c r="AO127" s="45"/>
      <c r="AP127" s="429">
        <f>(8760/1000)*(Summary!$F$10*$AN127+Summary!$F$9*$AM127+Summary!$F$8*$AL127)</f>
        <v>50.667840000000005</v>
      </c>
      <c r="AQ127" s="430">
        <f t="shared" si="5"/>
        <v>40.667840000000005</v>
      </c>
      <c r="AR127" s="431"/>
      <c r="AS127" s="66" t="str">
        <f t="shared" si="3"/>
        <v>Y</v>
      </c>
      <c r="AT127" s="38">
        <f t="shared" si="4"/>
        <v>10</v>
      </c>
      <c r="AU127" s="432" t="s">
        <v>0</v>
      </c>
      <c r="AV127" s="829"/>
      <c r="AW127" s="778">
        <f>Summary!$D$33</f>
        <v>30</v>
      </c>
    </row>
    <row r="128" spans="1:49" ht="12.75">
      <c r="A128" s="541">
        <v>122</v>
      </c>
      <c r="B128" s="405">
        <v>250</v>
      </c>
      <c r="C128" s="54" t="s">
        <v>705</v>
      </c>
      <c r="D128" s="168">
        <v>39672</v>
      </c>
      <c r="E128" s="104" t="s">
        <v>431</v>
      </c>
      <c r="F128" s="104" t="s">
        <v>432</v>
      </c>
      <c r="G128" s="56"/>
      <c r="H128" s="670">
        <v>1</v>
      </c>
      <c r="I128" s="107" t="s">
        <v>821</v>
      </c>
      <c r="J128" s="60">
        <v>2</v>
      </c>
      <c r="K128" s="472">
        <v>2.8</v>
      </c>
      <c r="L128" s="60" t="s">
        <v>93</v>
      </c>
      <c r="M128" s="60">
        <v>4096</v>
      </c>
      <c r="N128" s="43">
        <v>4</v>
      </c>
      <c r="O128" s="60">
        <v>1</v>
      </c>
      <c r="P128" s="55" t="s">
        <v>101</v>
      </c>
      <c r="Q128" s="55" t="s">
        <v>94</v>
      </c>
      <c r="R128" s="55" t="s">
        <v>103</v>
      </c>
      <c r="S128" s="55" t="s">
        <v>438</v>
      </c>
      <c r="T128" s="108" t="s">
        <v>438</v>
      </c>
      <c r="U128" s="116">
        <v>1</v>
      </c>
      <c r="V128" s="39" t="s">
        <v>98</v>
      </c>
      <c r="W128" s="110">
        <v>256</v>
      </c>
      <c r="X128" s="115" t="s">
        <v>449</v>
      </c>
      <c r="Y128" s="115" t="s">
        <v>695</v>
      </c>
      <c r="Z128" s="199" t="s">
        <v>398</v>
      </c>
      <c r="AA128" s="490">
        <v>80</v>
      </c>
      <c r="AB128" s="521">
        <v>0.85</v>
      </c>
      <c r="AC128" s="521" t="s">
        <v>438</v>
      </c>
      <c r="AD128" s="108" t="s">
        <v>441</v>
      </c>
      <c r="AE128" s="254" t="s">
        <v>441</v>
      </c>
      <c r="AF128" s="60" t="s">
        <v>438</v>
      </c>
      <c r="AG128" s="60" t="s">
        <v>441</v>
      </c>
      <c r="AH128" s="60" t="s">
        <v>441</v>
      </c>
      <c r="AI128" s="60">
        <v>1000</v>
      </c>
      <c r="AJ128" s="112">
        <v>1000</v>
      </c>
      <c r="AK128" s="107">
        <v>115</v>
      </c>
      <c r="AL128" s="60">
        <v>0.69</v>
      </c>
      <c r="AM128" s="60">
        <v>1.09</v>
      </c>
      <c r="AN128" s="108">
        <v>17.61</v>
      </c>
      <c r="AO128" s="105"/>
      <c r="AP128" s="429">
        <f>(8760/1000)*(Summary!$F$10*$AN128+Summary!$F$9*$AM128+Summary!$F$8*$AL128)</f>
        <v>50.86055999999999</v>
      </c>
      <c r="AQ128" s="430">
        <f t="shared" si="5"/>
        <v>40.86055999999999</v>
      </c>
      <c r="AR128" s="431"/>
      <c r="AS128" s="66" t="str">
        <f t="shared" si="3"/>
        <v>Y</v>
      </c>
      <c r="AT128" s="38">
        <f t="shared" si="4"/>
        <v>10</v>
      </c>
      <c r="AU128" s="432" t="s">
        <v>0</v>
      </c>
      <c r="AV128" s="833">
        <v>64</v>
      </c>
      <c r="AW128" s="778">
        <f>Summary!$D$33</f>
        <v>30</v>
      </c>
    </row>
    <row r="129" spans="1:49" ht="12.75">
      <c r="A129" s="541">
        <v>123</v>
      </c>
      <c r="B129" s="405">
        <v>267</v>
      </c>
      <c r="C129" s="54" t="s">
        <v>705</v>
      </c>
      <c r="D129" s="168">
        <v>39632</v>
      </c>
      <c r="E129" s="104" t="s">
        <v>431</v>
      </c>
      <c r="F129" s="104" t="s">
        <v>446</v>
      </c>
      <c r="G129" s="56"/>
      <c r="H129" s="670">
        <v>1</v>
      </c>
      <c r="I129" s="107" t="s">
        <v>190</v>
      </c>
      <c r="J129" s="60">
        <v>2</v>
      </c>
      <c r="K129" s="472">
        <v>2.53</v>
      </c>
      <c r="L129" s="60" t="s">
        <v>191</v>
      </c>
      <c r="M129" s="60">
        <v>2048</v>
      </c>
      <c r="N129" s="43">
        <v>2</v>
      </c>
      <c r="O129" s="60">
        <v>1</v>
      </c>
      <c r="P129" s="55">
        <v>80</v>
      </c>
      <c r="Q129" s="55" t="s">
        <v>110</v>
      </c>
      <c r="R129" s="255" t="s">
        <v>68</v>
      </c>
      <c r="S129" s="55" t="s">
        <v>438</v>
      </c>
      <c r="T129" s="108" t="s">
        <v>800</v>
      </c>
      <c r="U129" s="107">
        <v>0</v>
      </c>
      <c r="V129" s="60" t="s">
        <v>654</v>
      </c>
      <c r="W129" s="60"/>
      <c r="X129" s="56" t="s">
        <v>449</v>
      </c>
      <c r="Y129" s="56">
        <v>24</v>
      </c>
      <c r="Z129" s="177" t="s">
        <v>398</v>
      </c>
      <c r="AA129" s="490">
        <v>80</v>
      </c>
      <c r="AB129" s="521">
        <v>0.85</v>
      </c>
      <c r="AC129" s="521" t="s">
        <v>438</v>
      </c>
      <c r="AD129" s="108" t="s">
        <v>441</v>
      </c>
      <c r="AE129" s="254" t="s">
        <v>441</v>
      </c>
      <c r="AF129" s="60" t="s">
        <v>438</v>
      </c>
      <c r="AG129" s="60" t="s">
        <v>441</v>
      </c>
      <c r="AH129" s="60" t="s">
        <v>438</v>
      </c>
      <c r="AI129" s="60">
        <v>1000</v>
      </c>
      <c r="AJ129" s="112">
        <v>1000</v>
      </c>
      <c r="AK129" s="107">
        <v>115</v>
      </c>
      <c r="AL129" s="60">
        <v>0.7</v>
      </c>
      <c r="AM129" s="60">
        <v>2.2</v>
      </c>
      <c r="AN129" s="108">
        <v>13.6</v>
      </c>
      <c r="AO129" s="105"/>
      <c r="AP129" s="429">
        <f>(8760/1000)*(Summary!$F$10*$AN129+Summary!$F$9*$AM129+Summary!$F$8*$AL129)</f>
        <v>41.347199999999994</v>
      </c>
      <c r="AQ129" s="430">
        <f t="shared" si="5"/>
        <v>41.347199999999994</v>
      </c>
      <c r="AR129" s="431"/>
      <c r="AS129" s="66" t="str">
        <f t="shared" si="3"/>
        <v>N</v>
      </c>
      <c r="AT129" s="38">
        <f t="shared" si="4"/>
        <v>0</v>
      </c>
      <c r="AU129" s="432" t="s">
        <v>0</v>
      </c>
      <c r="AV129" s="826"/>
      <c r="AW129" s="778">
        <f>Summary!$D$33</f>
        <v>30</v>
      </c>
    </row>
    <row r="130" spans="1:49" ht="12.75">
      <c r="A130" s="541">
        <v>124</v>
      </c>
      <c r="B130" s="405">
        <v>270</v>
      </c>
      <c r="C130" s="54" t="s">
        <v>705</v>
      </c>
      <c r="D130" s="168">
        <v>39624</v>
      </c>
      <c r="E130" s="104" t="s">
        <v>431</v>
      </c>
      <c r="F130" s="104" t="s">
        <v>446</v>
      </c>
      <c r="G130" s="56"/>
      <c r="H130" s="670">
        <v>1</v>
      </c>
      <c r="I130" s="107" t="s">
        <v>193</v>
      </c>
      <c r="J130" s="60">
        <v>2</v>
      </c>
      <c r="K130" s="472">
        <v>2.26</v>
      </c>
      <c r="L130" s="60" t="s">
        <v>191</v>
      </c>
      <c r="M130" s="60">
        <v>2048</v>
      </c>
      <c r="N130" s="43">
        <v>2</v>
      </c>
      <c r="O130" s="60">
        <v>1</v>
      </c>
      <c r="P130" s="55">
        <v>80</v>
      </c>
      <c r="Q130" s="55" t="s">
        <v>110</v>
      </c>
      <c r="R130" s="255" t="s">
        <v>68</v>
      </c>
      <c r="S130" s="55" t="s">
        <v>438</v>
      </c>
      <c r="T130" s="108" t="s">
        <v>800</v>
      </c>
      <c r="U130" s="107">
        <v>0</v>
      </c>
      <c r="V130" s="60" t="s">
        <v>654</v>
      </c>
      <c r="W130" s="60"/>
      <c r="X130" s="56" t="s">
        <v>449</v>
      </c>
      <c r="Y130" s="56">
        <v>24</v>
      </c>
      <c r="Z130" s="177" t="s">
        <v>398</v>
      </c>
      <c r="AA130" s="490">
        <v>80</v>
      </c>
      <c r="AB130" s="521">
        <v>0.85</v>
      </c>
      <c r="AC130" s="521" t="s">
        <v>438</v>
      </c>
      <c r="AD130" s="108" t="s">
        <v>441</v>
      </c>
      <c r="AE130" s="254" t="s">
        <v>441</v>
      </c>
      <c r="AF130" s="60" t="s">
        <v>438</v>
      </c>
      <c r="AG130" s="60" t="s">
        <v>441</v>
      </c>
      <c r="AH130" s="60" t="s">
        <v>438</v>
      </c>
      <c r="AI130" s="60">
        <v>1000</v>
      </c>
      <c r="AJ130" s="112">
        <v>1000</v>
      </c>
      <c r="AK130" s="107">
        <v>115</v>
      </c>
      <c r="AL130" s="60">
        <v>0.7</v>
      </c>
      <c r="AM130" s="60">
        <v>2.1</v>
      </c>
      <c r="AN130" s="108">
        <v>13.7</v>
      </c>
      <c r="AO130" s="105"/>
      <c r="AP130" s="429">
        <f>(8760/1000)*(Summary!$F$10*$AN130+Summary!$F$9*$AM130+Summary!$F$8*$AL130)</f>
        <v>41.52239999999999</v>
      </c>
      <c r="AQ130" s="430">
        <f t="shared" si="5"/>
        <v>41.52239999999999</v>
      </c>
      <c r="AR130" s="431"/>
      <c r="AS130" s="66" t="str">
        <f t="shared" si="3"/>
        <v>N</v>
      </c>
      <c r="AT130" s="38">
        <f t="shared" si="4"/>
        <v>0</v>
      </c>
      <c r="AU130" s="432" t="s">
        <v>0</v>
      </c>
      <c r="AV130" s="826"/>
      <c r="AW130" s="778">
        <f>Summary!$D$33</f>
        <v>30</v>
      </c>
    </row>
    <row r="131" spans="1:49" s="5" customFormat="1" ht="12.75">
      <c r="A131" s="541">
        <v>125</v>
      </c>
      <c r="B131" s="405">
        <v>412</v>
      </c>
      <c r="C131" s="130" t="s">
        <v>703</v>
      </c>
      <c r="D131" s="128"/>
      <c r="E131" s="128" t="s">
        <v>431</v>
      </c>
      <c r="F131" s="128"/>
      <c r="G131" s="132" t="s">
        <v>301</v>
      </c>
      <c r="H131" s="672">
        <v>1</v>
      </c>
      <c r="I131" s="130" t="s">
        <v>328</v>
      </c>
      <c r="J131" s="128">
        <v>1</v>
      </c>
      <c r="K131" s="136">
        <v>2</v>
      </c>
      <c r="L131" s="128">
        <v>1</v>
      </c>
      <c r="M131" s="131">
        <v>512</v>
      </c>
      <c r="N131" s="43">
        <v>0.5</v>
      </c>
      <c r="O131" s="128">
        <v>1</v>
      </c>
      <c r="P131" s="134">
        <v>60</v>
      </c>
      <c r="Q131" s="134"/>
      <c r="R131" s="134"/>
      <c r="S131" s="134"/>
      <c r="T131" s="143"/>
      <c r="U131" s="40">
        <v>0</v>
      </c>
      <c r="V131" s="128"/>
      <c r="W131" s="128"/>
      <c r="X131" s="134" t="s">
        <v>497</v>
      </c>
      <c r="Y131" s="134"/>
      <c r="Z131" s="707" t="s">
        <v>398</v>
      </c>
      <c r="AA131" s="529">
        <v>65</v>
      </c>
      <c r="AB131" s="530"/>
      <c r="AC131" s="530"/>
      <c r="AD131" s="143" t="s">
        <v>441</v>
      </c>
      <c r="AE131" s="276" t="s">
        <v>438</v>
      </c>
      <c r="AF131" s="128" t="s">
        <v>438</v>
      </c>
      <c r="AG131" s="128" t="s">
        <v>441</v>
      </c>
      <c r="AH131" s="128" t="s">
        <v>441</v>
      </c>
      <c r="AI131" s="128">
        <v>1000</v>
      </c>
      <c r="AJ131" s="138">
        <v>1000</v>
      </c>
      <c r="AK131" s="130">
        <v>115</v>
      </c>
      <c r="AL131" s="136">
        <v>1.0956</v>
      </c>
      <c r="AM131" s="136"/>
      <c r="AN131" s="137">
        <v>13.6674</v>
      </c>
      <c r="AO131" s="180"/>
      <c r="AP131" s="429">
        <f>(8760/1000)*(Summary!$F$10*$AN131+Summary!$F$9*$AM131+Summary!$F$8*$AL131)</f>
        <v>41.676400799999996</v>
      </c>
      <c r="AQ131" s="430">
        <f t="shared" si="5"/>
        <v>41.676400799999996</v>
      </c>
      <c r="AR131" s="431"/>
      <c r="AS131" s="66" t="str">
        <f t="shared" si="3"/>
        <v>N</v>
      </c>
      <c r="AT131" s="38">
        <f t="shared" si="4"/>
        <v>0</v>
      </c>
      <c r="AU131" s="432" t="s">
        <v>0</v>
      </c>
      <c r="AV131" s="826"/>
      <c r="AW131" s="778">
        <f>Summary!$D$33</f>
        <v>30</v>
      </c>
    </row>
    <row r="132" spans="1:49" ht="25.5">
      <c r="A132" s="541">
        <v>126</v>
      </c>
      <c r="B132" s="405">
        <v>445</v>
      </c>
      <c r="C132" s="130" t="s">
        <v>702</v>
      </c>
      <c r="D132" s="184">
        <v>39658</v>
      </c>
      <c r="E132" s="182" t="s">
        <v>431</v>
      </c>
      <c r="F132" s="182" t="s">
        <v>446</v>
      </c>
      <c r="G132" s="35" t="s">
        <v>535</v>
      </c>
      <c r="H132" s="673">
        <v>1</v>
      </c>
      <c r="I132" s="34" t="s">
        <v>543</v>
      </c>
      <c r="J132" s="14">
        <v>2</v>
      </c>
      <c r="K132" s="479">
        <v>2.4</v>
      </c>
      <c r="L132" s="14" t="s">
        <v>544</v>
      </c>
      <c r="M132" s="147">
        <v>2048</v>
      </c>
      <c r="N132" s="43">
        <v>2</v>
      </c>
      <c r="O132" s="14">
        <v>1</v>
      </c>
      <c r="P132" s="35" t="s">
        <v>547</v>
      </c>
      <c r="Q132" s="35">
        <v>0</v>
      </c>
      <c r="R132" s="35" t="s">
        <v>800</v>
      </c>
      <c r="S132" s="35"/>
      <c r="T132" s="199" t="s">
        <v>441</v>
      </c>
      <c r="U132" s="34">
        <v>1</v>
      </c>
      <c r="V132" s="14"/>
      <c r="W132" s="14" t="s">
        <v>140</v>
      </c>
      <c r="X132" s="191" t="s">
        <v>540</v>
      </c>
      <c r="Y132" s="26"/>
      <c r="Z132" s="236" t="s">
        <v>398</v>
      </c>
      <c r="AA132" s="532">
        <v>90</v>
      </c>
      <c r="AB132" s="533">
        <v>87</v>
      </c>
      <c r="AC132" s="533" t="s">
        <v>441</v>
      </c>
      <c r="AD132" s="199" t="s">
        <v>441</v>
      </c>
      <c r="AE132" s="15" t="s">
        <v>441</v>
      </c>
      <c r="AF132" s="14" t="s">
        <v>438</v>
      </c>
      <c r="AG132" s="14" t="s">
        <v>441</v>
      </c>
      <c r="AH132" s="14" t="s">
        <v>441</v>
      </c>
      <c r="AI132" s="14" t="s">
        <v>541</v>
      </c>
      <c r="AJ132" s="198" t="s">
        <v>541</v>
      </c>
      <c r="AK132" s="34">
        <v>115</v>
      </c>
      <c r="AL132" s="14">
        <v>0.906</v>
      </c>
      <c r="AM132" s="14">
        <v>1.895</v>
      </c>
      <c r="AN132" s="199">
        <v>13.42</v>
      </c>
      <c r="AO132" s="737"/>
      <c r="AP132" s="429">
        <f>(8760/1000)*(Summary!$F$10*$AN132+Summary!$F$9*$AM132+Summary!$F$8*$AL132)</f>
        <v>41.68971599999999</v>
      </c>
      <c r="AQ132" s="430">
        <f t="shared" si="5"/>
        <v>41.68971599999999</v>
      </c>
      <c r="AR132" s="431"/>
      <c r="AS132" s="66" t="str">
        <f t="shared" si="3"/>
        <v>N</v>
      </c>
      <c r="AT132" s="38">
        <f t="shared" si="4"/>
        <v>0</v>
      </c>
      <c r="AU132" s="432" t="s">
        <v>0</v>
      </c>
      <c r="AV132" s="826"/>
      <c r="AW132" s="778">
        <f>Summary!$D$33</f>
        <v>30</v>
      </c>
    </row>
    <row r="133" spans="1:49" s="5" customFormat="1" ht="12.75">
      <c r="A133" s="541">
        <v>127</v>
      </c>
      <c r="B133" s="405">
        <v>7</v>
      </c>
      <c r="C133" s="462" t="s">
        <v>718</v>
      </c>
      <c r="D133" s="43" t="s">
        <v>430</v>
      </c>
      <c r="E133" s="46" t="s">
        <v>431</v>
      </c>
      <c r="F133" s="46" t="s">
        <v>446</v>
      </c>
      <c r="G133" s="172"/>
      <c r="H133" s="666">
        <v>1</v>
      </c>
      <c r="I133" s="42" t="s">
        <v>434</v>
      </c>
      <c r="J133" s="43">
        <v>2</v>
      </c>
      <c r="K133" s="464">
        <v>2.8</v>
      </c>
      <c r="L133" s="43" t="s">
        <v>435</v>
      </c>
      <c r="M133" s="43">
        <v>4096</v>
      </c>
      <c r="N133" s="43">
        <v>4</v>
      </c>
      <c r="O133" s="43">
        <v>2</v>
      </c>
      <c r="P133" s="172">
        <v>640</v>
      </c>
      <c r="Q133" s="172" t="s">
        <v>436</v>
      </c>
      <c r="R133" s="172" t="s">
        <v>437</v>
      </c>
      <c r="S133" s="172" t="s">
        <v>395</v>
      </c>
      <c r="T133" s="44" t="s">
        <v>441</v>
      </c>
      <c r="U133" s="42">
        <v>0</v>
      </c>
      <c r="V133" s="43"/>
      <c r="W133" s="43"/>
      <c r="X133" s="172" t="s">
        <v>440</v>
      </c>
      <c r="Y133" s="172"/>
      <c r="Z133" s="709" t="s">
        <v>398</v>
      </c>
      <c r="AA133" s="485">
        <v>90</v>
      </c>
      <c r="AB133" s="486">
        <v>87.3</v>
      </c>
      <c r="AC133" s="486" t="s">
        <v>441</v>
      </c>
      <c r="AD133" s="44" t="s">
        <v>441</v>
      </c>
      <c r="AE133" s="218" t="s">
        <v>441</v>
      </c>
      <c r="AF133" s="43" t="s">
        <v>441</v>
      </c>
      <c r="AG133" s="43" t="s">
        <v>441</v>
      </c>
      <c r="AH133" s="43" t="s">
        <v>441</v>
      </c>
      <c r="AI133" s="43">
        <v>1000</v>
      </c>
      <c r="AJ133" s="175">
        <v>1000</v>
      </c>
      <c r="AK133" s="42">
        <v>115</v>
      </c>
      <c r="AL133" s="43">
        <v>1.46</v>
      </c>
      <c r="AM133" s="43">
        <v>1.86</v>
      </c>
      <c r="AN133" s="44">
        <v>16.2</v>
      </c>
      <c r="AO133" s="45"/>
      <c r="AP133" s="429">
        <f>(8760/1000)*(Summary!$F$10*$AN133+Summary!$F$9*$AM133+Summary!$F$8*$AL133)</f>
        <v>51.87672</v>
      </c>
      <c r="AQ133" s="430">
        <f t="shared" si="5"/>
        <v>41.87672</v>
      </c>
      <c r="AR133" s="431"/>
      <c r="AS133" s="66" t="str">
        <f t="shared" si="3"/>
        <v>Y</v>
      </c>
      <c r="AT133" s="38">
        <f t="shared" si="4"/>
        <v>10</v>
      </c>
      <c r="AU133" s="432" t="s">
        <v>0</v>
      </c>
      <c r="AV133" s="826"/>
      <c r="AW133" s="778">
        <f>Summary!$D$33</f>
        <v>30</v>
      </c>
    </row>
    <row r="134" spans="1:49" s="5" customFormat="1" ht="12.75">
      <c r="A134" s="541">
        <v>128</v>
      </c>
      <c r="B134" s="405">
        <v>284</v>
      </c>
      <c r="C134" s="411" t="s">
        <v>708</v>
      </c>
      <c r="D134" s="59">
        <v>39695</v>
      </c>
      <c r="E134" s="104" t="s">
        <v>254</v>
      </c>
      <c r="F134" s="104" t="s">
        <v>432</v>
      </c>
      <c r="G134" s="49"/>
      <c r="H134" s="667">
        <v>1</v>
      </c>
      <c r="I134" s="107" t="s">
        <v>256</v>
      </c>
      <c r="J134" s="39">
        <v>2</v>
      </c>
      <c r="K134" s="465">
        <v>2</v>
      </c>
      <c r="L134" s="60" t="s">
        <v>257</v>
      </c>
      <c r="M134" s="60">
        <v>1024</v>
      </c>
      <c r="N134" s="43">
        <v>1</v>
      </c>
      <c r="O134" s="39">
        <v>1</v>
      </c>
      <c r="P134" s="55" t="s">
        <v>741</v>
      </c>
      <c r="Q134" s="55" t="s">
        <v>110</v>
      </c>
      <c r="R134" s="49"/>
      <c r="S134" s="49"/>
      <c r="T134" s="108" t="s">
        <v>626</v>
      </c>
      <c r="U134" s="50">
        <v>0</v>
      </c>
      <c r="V134" s="39"/>
      <c r="W134" s="39"/>
      <c r="X134" s="56" t="s">
        <v>258</v>
      </c>
      <c r="Y134" s="75">
        <v>32</v>
      </c>
      <c r="Z134" s="236" t="s">
        <v>398</v>
      </c>
      <c r="AA134" s="487"/>
      <c r="AB134" s="489"/>
      <c r="AC134" s="489"/>
      <c r="AD134" s="108" t="s">
        <v>441</v>
      </c>
      <c r="AE134" s="254" t="s">
        <v>441</v>
      </c>
      <c r="AF134" s="60" t="s">
        <v>441</v>
      </c>
      <c r="AG134" s="60" t="s">
        <v>441</v>
      </c>
      <c r="AH134" s="60" t="s">
        <v>441</v>
      </c>
      <c r="AI134" s="39">
        <v>1000</v>
      </c>
      <c r="AJ134" s="61">
        <v>1000</v>
      </c>
      <c r="AK134" s="50">
        <v>115</v>
      </c>
      <c r="AL134" s="39">
        <v>1.4</v>
      </c>
      <c r="AM134" s="39">
        <v>1.77</v>
      </c>
      <c r="AN134" s="57">
        <v>12.61</v>
      </c>
      <c r="AO134" s="53"/>
      <c r="AP134" s="429">
        <f>(8760/1000)*(Summary!$F$10*$AN134+Summary!$F$9*$AM134+Summary!$F$8*$AL134)</f>
        <v>42.047999999999995</v>
      </c>
      <c r="AQ134" s="430">
        <f t="shared" si="5"/>
        <v>42.047999999999995</v>
      </c>
      <c r="AR134" s="431"/>
      <c r="AS134" s="66" t="str">
        <f t="shared" si="3"/>
        <v>N</v>
      </c>
      <c r="AT134" s="38">
        <f t="shared" si="4"/>
        <v>0</v>
      </c>
      <c r="AU134" s="432" t="s">
        <v>0</v>
      </c>
      <c r="AV134" s="826"/>
      <c r="AW134" s="778">
        <f>Summary!$D$33</f>
        <v>30</v>
      </c>
    </row>
    <row r="135" spans="1:49" ht="12.75">
      <c r="A135" s="541">
        <v>129</v>
      </c>
      <c r="B135" s="405">
        <v>269</v>
      </c>
      <c r="C135" s="54" t="s">
        <v>705</v>
      </c>
      <c r="D135" s="168">
        <v>39624</v>
      </c>
      <c r="E135" s="104" t="s">
        <v>431</v>
      </c>
      <c r="F135" s="104" t="s">
        <v>446</v>
      </c>
      <c r="G135" s="56"/>
      <c r="H135" s="670">
        <v>1</v>
      </c>
      <c r="I135" s="107" t="s">
        <v>192</v>
      </c>
      <c r="J135" s="60">
        <v>2</v>
      </c>
      <c r="K135" s="472">
        <v>2.8</v>
      </c>
      <c r="L135" s="60" t="s">
        <v>191</v>
      </c>
      <c r="M135" s="60">
        <v>2048</v>
      </c>
      <c r="N135" s="43">
        <v>2</v>
      </c>
      <c r="O135" s="60">
        <v>1</v>
      </c>
      <c r="P135" s="55">
        <v>80</v>
      </c>
      <c r="Q135" s="55" t="s">
        <v>110</v>
      </c>
      <c r="R135" s="255" t="s">
        <v>68</v>
      </c>
      <c r="S135" s="55" t="s">
        <v>438</v>
      </c>
      <c r="T135" s="108" t="s">
        <v>800</v>
      </c>
      <c r="U135" s="107">
        <v>0</v>
      </c>
      <c r="V135" s="60" t="s">
        <v>654</v>
      </c>
      <c r="W135" s="60"/>
      <c r="X135" s="56" t="s">
        <v>449</v>
      </c>
      <c r="Y135" s="56">
        <v>24</v>
      </c>
      <c r="Z135" s="108" t="s">
        <v>398</v>
      </c>
      <c r="AA135" s="490">
        <v>80</v>
      </c>
      <c r="AB135" s="521">
        <v>0.85</v>
      </c>
      <c r="AC135" s="521" t="s">
        <v>438</v>
      </c>
      <c r="AD135" s="108" t="s">
        <v>441</v>
      </c>
      <c r="AE135" s="254" t="s">
        <v>441</v>
      </c>
      <c r="AF135" s="60" t="s">
        <v>438</v>
      </c>
      <c r="AG135" s="60" t="s">
        <v>441</v>
      </c>
      <c r="AH135" s="60" t="s">
        <v>438</v>
      </c>
      <c r="AI135" s="112">
        <v>1000</v>
      </c>
      <c r="AJ135" s="112">
        <v>1000</v>
      </c>
      <c r="AK135" s="107">
        <v>230</v>
      </c>
      <c r="AL135" s="60">
        <v>1</v>
      </c>
      <c r="AM135" s="60">
        <v>2.2</v>
      </c>
      <c r="AN135" s="108">
        <v>13.3</v>
      </c>
      <c r="AO135" s="105"/>
      <c r="AP135" s="429">
        <f>(8760/1000)*(Summary!$F$10*$AN135+Summary!$F$9*$AM135+Summary!$F$8*$AL135)</f>
        <v>42.1356</v>
      </c>
      <c r="AQ135" s="430">
        <f t="shared" si="5"/>
        <v>42.1356</v>
      </c>
      <c r="AR135" s="431"/>
      <c r="AS135" s="66" t="str">
        <f aca="true" t="shared" si="6" ref="AS135:AS198">IF($N135&gt;=4,"Y","N")</f>
        <v>N</v>
      </c>
      <c r="AT135" s="38">
        <f aca="true" t="shared" si="7" ref="AT135:AT198">IF(AS135="Y",($AT$4),0)</f>
        <v>0</v>
      </c>
      <c r="AU135" s="432" t="s">
        <v>0</v>
      </c>
      <c r="AV135" s="826"/>
      <c r="AW135" s="778">
        <f>Summary!$D$33</f>
        <v>30</v>
      </c>
    </row>
    <row r="136" spans="1:49" ht="12.75">
      <c r="A136" s="541">
        <v>130</v>
      </c>
      <c r="B136" s="405">
        <v>426</v>
      </c>
      <c r="C136" s="40" t="s">
        <v>711</v>
      </c>
      <c r="D136" s="128"/>
      <c r="E136" s="128" t="s">
        <v>431</v>
      </c>
      <c r="F136" s="128"/>
      <c r="G136" s="132" t="s">
        <v>301</v>
      </c>
      <c r="H136" s="672">
        <v>1</v>
      </c>
      <c r="I136" s="130" t="s">
        <v>312</v>
      </c>
      <c r="J136" s="128">
        <v>2</v>
      </c>
      <c r="K136" s="136">
        <v>2.6</v>
      </c>
      <c r="L136" s="128">
        <v>2</v>
      </c>
      <c r="M136" s="131">
        <v>4096</v>
      </c>
      <c r="N136" s="43">
        <v>4</v>
      </c>
      <c r="O136" s="128">
        <v>1</v>
      </c>
      <c r="P136" s="134">
        <v>120</v>
      </c>
      <c r="Q136" s="134"/>
      <c r="R136" s="134"/>
      <c r="S136" s="134"/>
      <c r="T136" s="143" t="s">
        <v>441</v>
      </c>
      <c r="U136" s="130">
        <v>1</v>
      </c>
      <c r="V136" s="128" t="s">
        <v>335</v>
      </c>
      <c r="W136" s="128">
        <v>128</v>
      </c>
      <c r="X136" s="134" t="s">
        <v>497</v>
      </c>
      <c r="Y136" s="134"/>
      <c r="Z136" s="143" t="s">
        <v>398</v>
      </c>
      <c r="AA136" s="529">
        <v>65</v>
      </c>
      <c r="AB136" s="530"/>
      <c r="AC136" s="530"/>
      <c r="AD136" s="143" t="s">
        <v>441</v>
      </c>
      <c r="AE136" s="276" t="s">
        <v>438</v>
      </c>
      <c r="AF136" s="128" t="s">
        <v>438</v>
      </c>
      <c r="AG136" s="128" t="s">
        <v>441</v>
      </c>
      <c r="AH136" s="128" t="s">
        <v>441</v>
      </c>
      <c r="AI136" s="138">
        <v>1000</v>
      </c>
      <c r="AJ136" s="138">
        <v>1000</v>
      </c>
      <c r="AK136" s="130">
        <v>115</v>
      </c>
      <c r="AL136" s="136">
        <v>1.34</v>
      </c>
      <c r="AM136" s="136">
        <v>1.72</v>
      </c>
      <c r="AN136" s="137">
        <v>16.67</v>
      </c>
      <c r="AO136" s="180"/>
      <c r="AP136" s="429">
        <f>(8760/1000)*(Summary!$F$10*$AN136+Summary!$F$9*$AM136+Summary!$F$8*$AL136)</f>
        <v>52.35852</v>
      </c>
      <c r="AQ136" s="430">
        <f aca="true" t="shared" si="8" ref="AQ136:AQ199">AP136-(SUM(AT136))</f>
        <v>42.35852</v>
      </c>
      <c r="AR136" s="431"/>
      <c r="AS136" s="66" t="str">
        <f t="shared" si="6"/>
        <v>Y</v>
      </c>
      <c r="AT136" s="38">
        <f t="shared" si="7"/>
        <v>10</v>
      </c>
      <c r="AU136" s="432" t="s">
        <v>0</v>
      </c>
      <c r="AV136" s="826">
        <v>64</v>
      </c>
      <c r="AW136" s="778">
        <f>Summary!$D$33</f>
        <v>30</v>
      </c>
    </row>
    <row r="137" spans="1:49" s="4" customFormat="1" ht="150">
      <c r="A137" s="541">
        <v>131</v>
      </c>
      <c r="B137" s="405">
        <v>132</v>
      </c>
      <c r="C137" s="40" t="s">
        <v>710</v>
      </c>
      <c r="D137" s="74">
        <v>39479</v>
      </c>
      <c r="E137" s="37" t="s">
        <v>431</v>
      </c>
      <c r="F137" s="37" t="s">
        <v>432</v>
      </c>
      <c r="G137" s="65" t="s">
        <v>735</v>
      </c>
      <c r="H137" s="668">
        <v>1</v>
      </c>
      <c r="I137" s="293" t="s">
        <v>736</v>
      </c>
      <c r="J137" s="37">
        <v>2</v>
      </c>
      <c r="K137" s="466">
        <v>1.2</v>
      </c>
      <c r="L137" s="37" t="s">
        <v>740</v>
      </c>
      <c r="M137" s="37">
        <v>2560</v>
      </c>
      <c r="N137" s="43">
        <v>2.5</v>
      </c>
      <c r="O137" s="37">
        <v>1</v>
      </c>
      <c r="P137" s="65" t="s">
        <v>741</v>
      </c>
      <c r="Q137" s="65" t="s">
        <v>738</v>
      </c>
      <c r="R137" s="65" t="s">
        <v>620</v>
      </c>
      <c r="S137" s="65" t="s">
        <v>397</v>
      </c>
      <c r="T137" s="52"/>
      <c r="U137" s="40">
        <v>0</v>
      </c>
      <c r="V137" s="72"/>
      <c r="W137" s="72"/>
      <c r="X137" s="65"/>
      <c r="Y137" s="65"/>
      <c r="Z137" s="57" t="s">
        <v>398</v>
      </c>
      <c r="AA137" s="492" t="s">
        <v>739</v>
      </c>
      <c r="AB137" s="495">
        <v>0.85</v>
      </c>
      <c r="AC137" s="488" t="s">
        <v>441</v>
      </c>
      <c r="AD137" s="57" t="s">
        <v>441</v>
      </c>
      <c r="AE137" s="58" t="s">
        <v>441</v>
      </c>
      <c r="AF137" s="39" t="s">
        <v>441</v>
      </c>
      <c r="AG137" s="39" t="s">
        <v>441</v>
      </c>
      <c r="AH137" s="39" t="s">
        <v>441</v>
      </c>
      <c r="AI137" s="67" t="s">
        <v>731</v>
      </c>
      <c r="AJ137" s="67" t="s">
        <v>732</v>
      </c>
      <c r="AK137" s="50" t="s">
        <v>369</v>
      </c>
      <c r="AL137" s="62">
        <v>0.9</v>
      </c>
      <c r="AM137" s="62">
        <v>1.1</v>
      </c>
      <c r="AN137" s="52">
        <v>14</v>
      </c>
      <c r="AO137" s="76"/>
      <c r="AP137" s="429">
        <f>(8760/1000)*(Summary!$F$10*$AN137+Summary!$F$9*$AM137+Summary!$F$8*$AL137)</f>
        <v>42.486000000000004</v>
      </c>
      <c r="AQ137" s="430">
        <f t="shared" si="8"/>
        <v>42.486000000000004</v>
      </c>
      <c r="AR137" s="431"/>
      <c r="AS137" s="66" t="str">
        <f t="shared" si="6"/>
        <v>N</v>
      </c>
      <c r="AT137" s="38">
        <f t="shared" si="7"/>
        <v>0</v>
      </c>
      <c r="AU137" s="432" t="s">
        <v>0</v>
      </c>
      <c r="AV137" s="829"/>
      <c r="AW137" s="778">
        <f>Summary!$D$33</f>
        <v>30</v>
      </c>
    </row>
    <row r="138" spans="1:49" ht="135">
      <c r="A138" s="541">
        <v>132</v>
      </c>
      <c r="B138" s="405">
        <v>148</v>
      </c>
      <c r="C138" s="40" t="s">
        <v>710</v>
      </c>
      <c r="D138" s="77">
        <v>39508</v>
      </c>
      <c r="E138" s="37" t="s">
        <v>431</v>
      </c>
      <c r="F138" s="37" t="s">
        <v>432</v>
      </c>
      <c r="G138" s="65" t="s">
        <v>754</v>
      </c>
      <c r="H138" s="669">
        <v>1</v>
      </c>
      <c r="I138" s="293" t="s">
        <v>768</v>
      </c>
      <c r="J138" s="62">
        <v>2</v>
      </c>
      <c r="K138" s="466">
        <v>1.06</v>
      </c>
      <c r="L138" s="37" t="s">
        <v>769</v>
      </c>
      <c r="M138" s="37">
        <v>2048</v>
      </c>
      <c r="N138" s="43">
        <v>2</v>
      </c>
      <c r="O138" s="62">
        <v>1</v>
      </c>
      <c r="P138" s="65" t="s">
        <v>672</v>
      </c>
      <c r="Q138" s="65" t="s">
        <v>770</v>
      </c>
      <c r="R138" s="49" t="s">
        <v>620</v>
      </c>
      <c r="S138" s="65" t="s">
        <v>397</v>
      </c>
      <c r="T138" s="52"/>
      <c r="U138" s="40">
        <v>0</v>
      </c>
      <c r="V138" s="72"/>
      <c r="W138" s="72"/>
      <c r="X138" s="65"/>
      <c r="Y138" s="65"/>
      <c r="Z138" s="57" t="s">
        <v>398</v>
      </c>
      <c r="AA138" s="492" t="s">
        <v>771</v>
      </c>
      <c r="AB138" s="495">
        <v>0.85</v>
      </c>
      <c r="AC138" s="488" t="s">
        <v>441</v>
      </c>
      <c r="AD138" s="57" t="s">
        <v>441</v>
      </c>
      <c r="AE138" s="58" t="s">
        <v>441</v>
      </c>
      <c r="AF138" s="39" t="s">
        <v>441</v>
      </c>
      <c r="AG138" s="39" t="s">
        <v>441</v>
      </c>
      <c r="AH138" s="39" t="s">
        <v>441</v>
      </c>
      <c r="AI138" s="67" t="s">
        <v>731</v>
      </c>
      <c r="AJ138" s="67" t="s">
        <v>732</v>
      </c>
      <c r="AK138" s="50" t="s">
        <v>369</v>
      </c>
      <c r="AL138" s="62">
        <v>0.9</v>
      </c>
      <c r="AM138" s="62">
        <v>1.1</v>
      </c>
      <c r="AN138" s="52">
        <v>14</v>
      </c>
      <c r="AO138" s="76"/>
      <c r="AP138" s="429">
        <f>(8760/1000)*(Summary!$F$10*$AN138+Summary!$F$9*$AM138+Summary!$F$8*$AL138)</f>
        <v>42.486000000000004</v>
      </c>
      <c r="AQ138" s="430">
        <f t="shared" si="8"/>
        <v>42.486000000000004</v>
      </c>
      <c r="AR138" s="431"/>
      <c r="AS138" s="66" t="str">
        <f t="shared" si="6"/>
        <v>N</v>
      </c>
      <c r="AT138" s="38">
        <f t="shared" si="7"/>
        <v>0</v>
      </c>
      <c r="AU138" s="432" t="s">
        <v>0</v>
      </c>
      <c r="AV138" s="826"/>
      <c r="AW138" s="778">
        <f>Summary!$D$33</f>
        <v>30</v>
      </c>
    </row>
    <row r="139" spans="1:49" s="5" customFormat="1" ht="120">
      <c r="A139" s="541">
        <v>133</v>
      </c>
      <c r="B139" s="405">
        <v>149</v>
      </c>
      <c r="C139" s="40" t="s">
        <v>710</v>
      </c>
      <c r="D139" s="77">
        <v>39508</v>
      </c>
      <c r="E139" s="37" t="s">
        <v>431</v>
      </c>
      <c r="F139" s="37" t="s">
        <v>632</v>
      </c>
      <c r="G139" s="65" t="s">
        <v>754</v>
      </c>
      <c r="H139" s="669">
        <v>1</v>
      </c>
      <c r="I139" s="293" t="s">
        <v>772</v>
      </c>
      <c r="J139" s="62">
        <v>1</v>
      </c>
      <c r="K139" s="466">
        <v>0.933</v>
      </c>
      <c r="L139" s="37" t="s">
        <v>769</v>
      </c>
      <c r="M139" s="37">
        <v>2048</v>
      </c>
      <c r="N139" s="43">
        <v>2</v>
      </c>
      <c r="O139" s="62">
        <v>1</v>
      </c>
      <c r="P139" s="65" t="s">
        <v>672</v>
      </c>
      <c r="Q139" s="65" t="s">
        <v>738</v>
      </c>
      <c r="R139" s="49" t="s">
        <v>620</v>
      </c>
      <c r="S139" s="65" t="s">
        <v>397</v>
      </c>
      <c r="T139" s="52"/>
      <c r="U139" s="40">
        <v>0</v>
      </c>
      <c r="V139" s="72"/>
      <c r="W139" s="72"/>
      <c r="X139" s="66"/>
      <c r="Y139" s="66"/>
      <c r="Z139" s="57" t="s">
        <v>398</v>
      </c>
      <c r="AA139" s="492" t="s">
        <v>771</v>
      </c>
      <c r="AB139" s="495">
        <v>0.85</v>
      </c>
      <c r="AC139" s="488" t="s">
        <v>441</v>
      </c>
      <c r="AD139" s="57" t="s">
        <v>441</v>
      </c>
      <c r="AE139" s="58" t="s">
        <v>441</v>
      </c>
      <c r="AF139" s="39" t="s">
        <v>441</v>
      </c>
      <c r="AG139" s="39" t="s">
        <v>441</v>
      </c>
      <c r="AH139" s="39" t="s">
        <v>441</v>
      </c>
      <c r="AI139" s="67" t="s">
        <v>731</v>
      </c>
      <c r="AJ139" s="67" t="s">
        <v>732</v>
      </c>
      <c r="AK139" s="50" t="s">
        <v>369</v>
      </c>
      <c r="AL139" s="62">
        <v>0.9</v>
      </c>
      <c r="AM139" s="62">
        <v>1.1</v>
      </c>
      <c r="AN139" s="52">
        <v>14</v>
      </c>
      <c r="AO139" s="76"/>
      <c r="AP139" s="429">
        <f>(8760/1000)*(Summary!$F$10*$AN139+Summary!$F$9*$AM139+Summary!$F$8*$AL139)</f>
        <v>42.486000000000004</v>
      </c>
      <c r="AQ139" s="430">
        <f t="shared" si="8"/>
        <v>42.486000000000004</v>
      </c>
      <c r="AR139" s="431"/>
      <c r="AS139" s="66" t="str">
        <f t="shared" si="6"/>
        <v>N</v>
      </c>
      <c r="AT139" s="38">
        <f t="shared" si="7"/>
        <v>0</v>
      </c>
      <c r="AU139" s="432" t="s">
        <v>0</v>
      </c>
      <c r="AV139" s="826"/>
      <c r="AW139" s="778">
        <f>Summary!$D$33</f>
        <v>30</v>
      </c>
    </row>
    <row r="140" spans="1:49" ht="135">
      <c r="A140" s="541">
        <v>134</v>
      </c>
      <c r="B140" s="405">
        <v>150</v>
      </c>
      <c r="C140" s="40" t="s">
        <v>710</v>
      </c>
      <c r="D140" s="77">
        <v>39508</v>
      </c>
      <c r="E140" s="37" t="s">
        <v>431</v>
      </c>
      <c r="F140" s="37" t="s">
        <v>432</v>
      </c>
      <c r="G140" s="65" t="s">
        <v>754</v>
      </c>
      <c r="H140" s="669">
        <v>1</v>
      </c>
      <c r="I140" s="293" t="s">
        <v>768</v>
      </c>
      <c r="J140" s="62">
        <v>2</v>
      </c>
      <c r="K140" s="466">
        <v>1.06</v>
      </c>
      <c r="L140" s="37" t="s">
        <v>769</v>
      </c>
      <c r="M140" s="37">
        <v>2048</v>
      </c>
      <c r="N140" s="43">
        <v>2</v>
      </c>
      <c r="O140" s="62">
        <v>1</v>
      </c>
      <c r="P140" s="65" t="s">
        <v>672</v>
      </c>
      <c r="Q140" s="65" t="s">
        <v>773</v>
      </c>
      <c r="R140" s="49" t="s">
        <v>620</v>
      </c>
      <c r="S140" s="65" t="s">
        <v>397</v>
      </c>
      <c r="T140" s="52"/>
      <c r="U140" s="40">
        <v>0</v>
      </c>
      <c r="V140" s="72"/>
      <c r="W140" s="72"/>
      <c r="X140" s="66"/>
      <c r="Y140" s="38"/>
      <c r="Z140" s="57" t="s">
        <v>398</v>
      </c>
      <c r="AA140" s="492" t="s">
        <v>771</v>
      </c>
      <c r="AB140" s="495">
        <v>0.85</v>
      </c>
      <c r="AC140" s="488" t="s">
        <v>441</v>
      </c>
      <c r="AD140" s="57" t="s">
        <v>441</v>
      </c>
      <c r="AE140" s="58" t="s">
        <v>441</v>
      </c>
      <c r="AF140" s="39" t="s">
        <v>441</v>
      </c>
      <c r="AG140" s="39" t="s">
        <v>441</v>
      </c>
      <c r="AH140" s="39" t="s">
        <v>441</v>
      </c>
      <c r="AI140" s="67" t="s">
        <v>731</v>
      </c>
      <c r="AJ140" s="67" t="s">
        <v>732</v>
      </c>
      <c r="AK140" s="50" t="s">
        <v>369</v>
      </c>
      <c r="AL140" s="62">
        <v>0.9</v>
      </c>
      <c r="AM140" s="62">
        <v>1.1</v>
      </c>
      <c r="AN140" s="52">
        <v>14</v>
      </c>
      <c r="AO140" s="76"/>
      <c r="AP140" s="429">
        <f>(8760/1000)*(Summary!$F$10*$AN140+Summary!$F$9*$AM140+Summary!$F$8*$AL140)</f>
        <v>42.486000000000004</v>
      </c>
      <c r="AQ140" s="430">
        <f t="shared" si="8"/>
        <v>42.486000000000004</v>
      </c>
      <c r="AR140" s="431"/>
      <c r="AS140" s="66" t="str">
        <f t="shared" si="6"/>
        <v>N</v>
      </c>
      <c r="AT140" s="38">
        <f t="shared" si="7"/>
        <v>0</v>
      </c>
      <c r="AU140" s="432" t="s">
        <v>0</v>
      </c>
      <c r="AV140" s="837"/>
      <c r="AW140" s="778">
        <f>Summary!$D$33</f>
        <v>30</v>
      </c>
    </row>
    <row r="141" spans="1:49" s="5" customFormat="1" ht="120">
      <c r="A141" s="541">
        <v>135</v>
      </c>
      <c r="B141" s="405">
        <v>151</v>
      </c>
      <c r="C141" s="40" t="s">
        <v>710</v>
      </c>
      <c r="D141" s="77">
        <v>39508</v>
      </c>
      <c r="E141" s="37" t="s">
        <v>431</v>
      </c>
      <c r="F141" s="37" t="s">
        <v>632</v>
      </c>
      <c r="G141" s="65" t="s">
        <v>754</v>
      </c>
      <c r="H141" s="669">
        <v>1</v>
      </c>
      <c r="I141" s="293" t="s">
        <v>772</v>
      </c>
      <c r="J141" s="62">
        <v>1</v>
      </c>
      <c r="K141" s="466">
        <v>0.933</v>
      </c>
      <c r="L141" s="37" t="s">
        <v>769</v>
      </c>
      <c r="M141" s="37">
        <v>2048</v>
      </c>
      <c r="N141" s="43">
        <v>2</v>
      </c>
      <c r="O141" s="62">
        <v>1</v>
      </c>
      <c r="P141" s="65" t="s">
        <v>672</v>
      </c>
      <c r="Q141" s="65" t="s">
        <v>773</v>
      </c>
      <c r="R141" s="49" t="s">
        <v>620</v>
      </c>
      <c r="S141" s="65" t="s">
        <v>397</v>
      </c>
      <c r="T141" s="52"/>
      <c r="U141" s="40">
        <v>0</v>
      </c>
      <c r="V141" s="72"/>
      <c r="W141" s="72"/>
      <c r="X141" s="66"/>
      <c r="Y141" s="38"/>
      <c r="Z141" s="57" t="s">
        <v>398</v>
      </c>
      <c r="AA141" s="492" t="s">
        <v>771</v>
      </c>
      <c r="AB141" s="495">
        <v>0.85</v>
      </c>
      <c r="AC141" s="488" t="s">
        <v>441</v>
      </c>
      <c r="AD141" s="57" t="s">
        <v>441</v>
      </c>
      <c r="AE141" s="58" t="s">
        <v>441</v>
      </c>
      <c r="AF141" s="39" t="s">
        <v>441</v>
      </c>
      <c r="AG141" s="39" t="s">
        <v>441</v>
      </c>
      <c r="AH141" s="39" t="s">
        <v>441</v>
      </c>
      <c r="AI141" s="67" t="s">
        <v>731</v>
      </c>
      <c r="AJ141" s="67" t="s">
        <v>732</v>
      </c>
      <c r="AK141" s="50" t="s">
        <v>369</v>
      </c>
      <c r="AL141" s="62">
        <v>0.9</v>
      </c>
      <c r="AM141" s="62">
        <v>1.1</v>
      </c>
      <c r="AN141" s="52">
        <v>14</v>
      </c>
      <c r="AO141" s="745"/>
      <c r="AP141" s="429">
        <f>(8760/1000)*(Summary!$F$10*$AN141+Summary!$F$9*$AM141+Summary!$F$8*$AL141)</f>
        <v>42.486000000000004</v>
      </c>
      <c r="AQ141" s="430">
        <f t="shared" si="8"/>
        <v>42.486000000000004</v>
      </c>
      <c r="AR141" s="431"/>
      <c r="AS141" s="66" t="str">
        <f t="shared" si="6"/>
        <v>N</v>
      </c>
      <c r="AT141" s="38">
        <f t="shared" si="7"/>
        <v>0</v>
      </c>
      <c r="AU141" s="432" t="s">
        <v>0</v>
      </c>
      <c r="AV141" s="838"/>
      <c r="AW141" s="778">
        <f>Summary!$D$33</f>
        <v>30</v>
      </c>
    </row>
    <row r="142" spans="1:49" s="4" customFormat="1" ht="12.75">
      <c r="A142" s="541">
        <v>136</v>
      </c>
      <c r="B142" s="405">
        <v>290</v>
      </c>
      <c r="C142" s="40" t="s">
        <v>711</v>
      </c>
      <c r="D142" s="59">
        <v>39685</v>
      </c>
      <c r="E142" s="37" t="s">
        <v>431</v>
      </c>
      <c r="F142" s="37" t="s">
        <v>432</v>
      </c>
      <c r="G142" s="49" t="s">
        <v>265</v>
      </c>
      <c r="H142" s="667">
        <v>1</v>
      </c>
      <c r="I142" s="50" t="s">
        <v>268</v>
      </c>
      <c r="J142" s="39">
        <v>2</v>
      </c>
      <c r="K142" s="465">
        <v>2.8</v>
      </c>
      <c r="L142" s="39" t="s">
        <v>66</v>
      </c>
      <c r="M142" s="39">
        <v>4096</v>
      </c>
      <c r="N142" s="43">
        <v>4</v>
      </c>
      <c r="O142" s="39">
        <v>1</v>
      </c>
      <c r="P142" s="49">
        <v>320</v>
      </c>
      <c r="Q142" s="49" t="s">
        <v>110</v>
      </c>
      <c r="R142" s="49" t="s">
        <v>274</v>
      </c>
      <c r="S142" s="49" t="s">
        <v>438</v>
      </c>
      <c r="T142" s="57" t="s">
        <v>438</v>
      </c>
      <c r="U142" s="50">
        <v>1</v>
      </c>
      <c r="V142" s="39" t="s">
        <v>276</v>
      </c>
      <c r="W142" s="39">
        <v>512</v>
      </c>
      <c r="X142" s="75" t="s">
        <v>449</v>
      </c>
      <c r="Y142" s="75"/>
      <c r="Z142" s="57" t="s">
        <v>398</v>
      </c>
      <c r="AA142" s="487">
        <v>90</v>
      </c>
      <c r="AB142" s="496">
        <v>0.87</v>
      </c>
      <c r="AC142" s="489" t="s">
        <v>441</v>
      </c>
      <c r="AD142" s="57" t="s">
        <v>441</v>
      </c>
      <c r="AE142" s="58" t="s">
        <v>438</v>
      </c>
      <c r="AF142" s="39" t="s">
        <v>438</v>
      </c>
      <c r="AG142" s="39" t="s">
        <v>441</v>
      </c>
      <c r="AH142" s="39" t="s">
        <v>441</v>
      </c>
      <c r="AI142" s="61">
        <v>100</v>
      </c>
      <c r="AJ142" s="61">
        <v>100</v>
      </c>
      <c r="AK142" s="50">
        <v>230</v>
      </c>
      <c r="AL142" s="39">
        <v>0.69</v>
      </c>
      <c r="AM142" s="39">
        <v>1.1</v>
      </c>
      <c r="AN142" s="57">
        <v>18.29</v>
      </c>
      <c r="AO142" s="53"/>
      <c r="AP142" s="429">
        <f>(8760/1000)*(Summary!$F$10*$AN142+Summary!$F$9*$AM142+Summary!$F$8*$AL142)</f>
        <v>52.65635999999999</v>
      </c>
      <c r="AQ142" s="430">
        <f t="shared" si="8"/>
        <v>42.65635999999999</v>
      </c>
      <c r="AR142" s="431"/>
      <c r="AS142" s="66" t="str">
        <f t="shared" si="6"/>
        <v>Y</v>
      </c>
      <c r="AT142" s="38">
        <f t="shared" si="7"/>
        <v>10</v>
      </c>
      <c r="AU142" s="432" t="s">
        <v>0</v>
      </c>
      <c r="AV142" s="826">
        <v>64</v>
      </c>
      <c r="AW142" s="778">
        <f>Summary!$D$33</f>
        <v>30</v>
      </c>
    </row>
    <row r="143" spans="1:49" ht="12.75">
      <c r="A143" s="541">
        <v>137</v>
      </c>
      <c r="B143" s="405">
        <v>20</v>
      </c>
      <c r="C143" s="462" t="s">
        <v>718</v>
      </c>
      <c r="D143" s="43" t="s">
        <v>454</v>
      </c>
      <c r="E143" s="46" t="s">
        <v>431</v>
      </c>
      <c r="F143" s="46" t="s">
        <v>446</v>
      </c>
      <c r="G143" s="172"/>
      <c r="H143" s="666">
        <v>1</v>
      </c>
      <c r="I143" s="42" t="s">
        <v>458</v>
      </c>
      <c r="J143" s="43">
        <v>2</v>
      </c>
      <c r="K143" s="464">
        <v>2.1</v>
      </c>
      <c r="L143" s="43" t="s">
        <v>435</v>
      </c>
      <c r="M143" s="43">
        <v>4096</v>
      </c>
      <c r="N143" s="43">
        <v>4</v>
      </c>
      <c r="O143" s="43">
        <v>2</v>
      </c>
      <c r="P143" s="172">
        <v>320</v>
      </c>
      <c r="Q143" s="172" t="s">
        <v>436</v>
      </c>
      <c r="R143" s="172" t="s">
        <v>397</v>
      </c>
      <c r="S143" s="172" t="s">
        <v>397</v>
      </c>
      <c r="T143" s="44" t="s">
        <v>441</v>
      </c>
      <c r="U143" s="42">
        <v>0</v>
      </c>
      <c r="V143" s="43"/>
      <c r="W143" s="43"/>
      <c r="X143" s="172" t="s">
        <v>449</v>
      </c>
      <c r="Y143" s="172"/>
      <c r="Z143" s="44" t="s">
        <v>398</v>
      </c>
      <c r="AA143" s="485">
        <v>90</v>
      </c>
      <c r="AB143" s="486">
        <v>86.6</v>
      </c>
      <c r="AC143" s="486" t="s">
        <v>441</v>
      </c>
      <c r="AD143" s="44" t="s">
        <v>441</v>
      </c>
      <c r="AE143" s="218" t="s">
        <v>441</v>
      </c>
      <c r="AF143" s="43" t="s">
        <v>441</v>
      </c>
      <c r="AG143" s="43" t="s">
        <v>441</v>
      </c>
      <c r="AH143" s="43" t="s">
        <v>441</v>
      </c>
      <c r="AI143" s="175">
        <v>1000</v>
      </c>
      <c r="AJ143" s="175">
        <v>1000</v>
      </c>
      <c r="AK143" s="42">
        <v>230</v>
      </c>
      <c r="AL143" s="43">
        <v>1.45</v>
      </c>
      <c r="AM143" s="43">
        <v>2.14</v>
      </c>
      <c r="AN143" s="44">
        <v>16.6</v>
      </c>
      <c r="AO143" s="45"/>
      <c r="AP143" s="429">
        <f>(8760/1000)*(Summary!$F$10*$AN143+Summary!$F$9*$AM143+Summary!$F$8*$AL143)</f>
        <v>53.12064000000001</v>
      </c>
      <c r="AQ143" s="430">
        <f t="shared" si="8"/>
        <v>43.12064000000001</v>
      </c>
      <c r="AR143" s="431"/>
      <c r="AS143" s="66" t="str">
        <f t="shared" si="6"/>
        <v>Y</v>
      </c>
      <c r="AT143" s="38">
        <f t="shared" si="7"/>
        <v>10</v>
      </c>
      <c r="AU143" s="432" t="s">
        <v>0</v>
      </c>
      <c r="AV143" s="826"/>
      <c r="AW143" s="778">
        <f>Summary!$D$33</f>
        <v>30</v>
      </c>
    </row>
    <row r="144" spans="1:49" s="5" customFormat="1" ht="12.75">
      <c r="A144" s="541">
        <v>138</v>
      </c>
      <c r="B144" s="405">
        <v>415</v>
      </c>
      <c r="C144" s="411" t="s">
        <v>708</v>
      </c>
      <c r="D144" s="128"/>
      <c r="E144" s="128" t="s">
        <v>431</v>
      </c>
      <c r="F144" s="128"/>
      <c r="G144" s="132" t="s">
        <v>301</v>
      </c>
      <c r="H144" s="672">
        <v>1</v>
      </c>
      <c r="I144" s="130" t="s">
        <v>319</v>
      </c>
      <c r="J144" s="128">
        <v>2</v>
      </c>
      <c r="K144" s="136">
        <v>2.4</v>
      </c>
      <c r="L144" s="128">
        <v>2</v>
      </c>
      <c r="M144" s="131">
        <v>3072</v>
      </c>
      <c r="N144" s="43">
        <v>3</v>
      </c>
      <c r="O144" s="128">
        <v>1</v>
      </c>
      <c r="P144" s="134">
        <v>160</v>
      </c>
      <c r="Q144" s="134"/>
      <c r="R144" s="134"/>
      <c r="S144" s="134"/>
      <c r="T144" s="143"/>
      <c r="U144" s="40">
        <v>0</v>
      </c>
      <c r="V144" s="128"/>
      <c r="W144" s="128"/>
      <c r="X144" s="134" t="s">
        <v>327</v>
      </c>
      <c r="Y144" s="134"/>
      <c r="Z144" s="143" t="s">
        <v>398</v>
      </c>
      <c r="AA144" s="529">
        <v>90</v>
      </c>
      <c r="AB144" s="530"/>
      <c r="AC144" s="530"/>
      <c r="AD144" s="143" t="s">
        <v>441</v>
      </c>
      <c r="AE144" s="276" t="s">
        <v>438</v>
      </c>
      <c r="AF144" s="128" t="s">
        <v>438</v>
      </c>
      <c r="AG144" s="128" t="s">
        <v>441</v>
      </c>
      <c r="AH144" s="128" t="s">
        <v>441</v>
      </c>
      <c r="AI144" s="138">
        <v>1000</v>
      </c>
      <c r="AJ144" s="138">
        <v>1000</v>
      </c>
      <c r="AK144" s="130">
        <v>115</v>
      </c>
      <c r="AL144" s="136">
        <v>0.8818608745606891</v>
      </c>
      <c r="AM144" s="136">
        <v>1.1302914630751093</v>
      </c>
      <c r="AN144" s="137">
        <v>14.352775801560572</v>
      </c>
      <c r="AO144" s="180"/>
      <c r="AP144" s="429">
        <f>(8760/1000)*(Summary!$F$10*$AN144+Summary!$F$9*$AM144+Summary!$F$8*$AL144)</f>
        <v>43.34429088484596</v>
      </c>
      <c r="AQ144" s="430">
        <f t="shared" si="8"/>
        <v>43.34429088484596</v>
      </c>
      <c r="AR144" s="431"/>
      <c r="AS144" s="66" t="str">
        <f t="shared" si="6"/>
        <v>N</v>
      </c>
      <c r="AT144" s="38">
        <f t="shared" si="7"/>
        <v>0</v>
      </c>
      <c r="AU144" s="432" t="s">
        <v>0</v>
      </c>
      <c r="AV144" s="838"/>
      <c r="AW144" s="778">
        <f>Summary!$D$33</f>
        <v>30</v>
      </c>
    </row>
    <row r="145" spans="1:49" s="4" customFormat="1" ht="12.75">
      <c r="A145" s="541">
        <v>139</v>
      </c>
      <c r="B145" s="405">
        <v>8</v>
      </c>
      <c r="C145" s="462" t="s">
        <v>718</v>
      </c>
      <c r="D145" s="43" t="s">
        <v>430</v>
      </c>
      <c r="E145" s="46" t="s">
        <v>431</v>
      </c>
      <c r="F145" s="46" t="s">
        <v>446</v>
      </c>
      <c r="G145" s="172"/>
      <c r="H145" s="666">
        <v>1</v>
      </c>
      <c r="I145" s="42" t="s">
        <v>434</v>
      </c>
      <c r="J145" s="43">
        <v>2</v>
      </c>
      <c r="K145" s="464">
        <v>2.8</v>
      </c>
      <c r="L145" s="43" t="s">
        <v>435</v>
      </c>
      <c r="M145" s="43">
        <v>4096</v>
      </c>
      <c r="N145" s="43">
        <v>4</v>
      </c>
      <c r="O145" s="43">
        <v>2</v>
      </c>
      <c r="P145" s="172">
        <v>640</v>
      </c>
      <c r="Q145" s="172" t="s">
        <v>436</v>
      </c>
      <c r="R145" s="172" t="s">
        <v>437</v>
      </c>
      <c r="S145" s="172" t="s">
        <v>395</v>
      </c>
      <c r="T145" s="44" t="s">
        <v>441</v>
      </c>
      <c r="U145" s="42">
        <v>0</v>
      </c>
      <c r="V145" s="43"/>
      <c r="W145" s="43"/>
      <c r="X145" s="172" t="s">
        <v>440</v>
      </c>
      <c r="Y145" s="172"/>
      <c r="Z145" s="44" t="s">
        <v>398</v>
      </c>
      <c r="AA145" s="485">
        <v>90</v>
      </c>
      <c r="AB145" s="486">
        <v>87.3</v>
      </c>
      <c r="AC145" s="486" t="s">
        <v>441</v>
      </c>
      <c r="AD145" s="44" t="s">
        <v>441</v>
      </c>
      <c r="AE145" s="218" t="s">
        <v>441</v>
      </c>
      <c r="AF145" s="43" t="s">
        <v>441</v>
      </c>
      <c r="AG145" s="43" t="s">
        <v>441</v>
      </c>
      <c r="AH145" s="43" t="s">
        <v>441</v>
      </c>
      <c r="AI145" s="175">
        <v>1000</v>
      </c>
      <c r="AJ145" s="175">
        <v>1000</v>
      </c>
      <c r="AK145" s="42">
        <v>230</v>
      </c>
      <c r="AL145" s="43">
        <v>1.3</v>
      </c>
      <c r="AM145" s="43">
        <v>1.75</v>
      </c>
      <c r="AN145" s="44">
        <v>17.2</v>
      </c>
      <c r="AO145" s="45"/>
      <c r="AP145" s="429">
        <f>(8760/1000)*(Summary!$F$10*$AN145+Summary!$F$9*$AM145+Summary!$F$8*$AL145)</f>
        <v>53.56739999999999</v>
      </c>
      <c r="AQ145" s="430">
        <f t="shared" si="8"/>
        <v>43.56739999999999</v>
      </c>
      <c r="AR145" s="431"/>
      <c r="AS145" s="66" t="str">
        <f t="shared" si="6"/>
        <v>Y</v>
      </c>
      <c r="AT145" s="38">
        <f t="shared" si="7"/>
        <v>10</v>
      </c>
      <c r="AU145" s="432" t="s">
        <v>0</v>
      </c>
      <c r="AV145" s="829"/>
      <c r="AW145" s="778">
        <f>Summary!$D$33</f>
        <v>30</v>
      </c>
    </row>
    <row r="146" spans="1:49" ht="60">
      <c r="A146" s="541">
        <v>140</v>
      </c>
      <c r="B146" s="405">
        <v>144</v>
      </c>
      <c r="C146" s="40" t="s">
        <v>710</v>
      </c>
      <c r="D146" s="77">
        <v>39508</v>
      </c>
      <c r="E146" s="37" t="s">
        <v>431</v>
      </c>
      <c r="F146" s="37" t="s">
        <v>432</v>
      </c>
      <c r="G146" s="65" t="s">
        <v>754</v>
      </c>
      <c r="H146" s="668">
        <v>1</v>
      </c>
      <c r="I146" s="293" t="s">
        <v>766</v>
      </c>
      <c r="J146" s="37">
        <v>2</v>
      </c>
      <c r="K146" s="466">
        <v>2.5</v>
      </c>
      <c r="L146" s="37" t="s">
        <v>758</v>
      </c>
      <c r="M146" s="37">
        <v>4096</v>
      </c>
      <c r="N146" s="43">
        <v>4</v>
      </c>
      <c r="O146" s="37">
        <v>1</v>
      </c>
      <c r="P146" s="65" t="s">
        <v>672</v>
      </c>
      <c r="Q146" s="65" t="s">
        <v>673</v>
      </c>
      <c r="R146" s="49" t="s">
        <v>620</v>
      </c>
      <c r="S146" s="65" t="s">
        <v>397</v>
      </c>
      <c r="T146" s="52"/>
      <c r="U146" s="40">
        <v>0</v>
      </c>
      <c r="V146" s="72"/>
      <c r="W146" s="37"/>
      <c r="X146" s="65"/>
      <c r="Y146" s="65"/>
      <c r="Z146" s="57" t="s">
        <v>398</v>
      </c>
      <c r="AA146" s="492" t="s">
        <v>730</v>
      </c>
      <c r="AB146" s="495">
        <v>0.85</v>
      </c>
      <c r="AC146" s="488" t="s">
        <v>441</v>
      </c>
      <c r="AD146" s="57" t="s">
        <v>441</v>
      </c>
      <c r="AE146" s="58" t="s">
        <v>441</v>
      </c>
      <c r="AF146" s="39" t="s">
        <v>441</v>
      </c>
      <c r="AG146" s="39" t="s">
        <v>441</v>
      </c>
      <c r="AH146" s="39" t="s">
        <v>441</v>
      </c>
      <c r="AI146" s="67" t="s">
        <v>731</v>
      </c>
      <c r="AJ146" s="67" t="s">
        <v>732</v>
      </c>
      <c r="AK146" s="50" t="s">
        <v>369</v>
      </c>
      <c r="AL146" s="37">
        <v>0.9</v>
      </c>
      <c r="AM146" s="37">
        <v>1.9</v>
      </c>
      <c r="AN146" s="52">
        <v>18</v>
      </c>
      <c r="AO146" s="68"/>
      <c r="AP146" s="429">
        <f>(8760/1000)*(Summary!$F$10*$AN146+Summary!$F$9*$AM146+Summary!$F$8*$AL146)</f>
        <v>53.6988</v>
      </c>
      <c r="AQ146" s="430">
        <f t="shared" si="8"/>
        <v>43.6988</v>
      </c>
      <c r="AR146" s="431"/>
      <c r="AS146" s="66" t="str">
        <f t="shared" si="6"/>
        <v>Y</v>
      </c>
      <c r="AT146" s="38">
        <f t="shared" si="7"/>
        <v>10</v>
      </c>
      <c r="AU146" s="432" t="s">
        <v>0</v>
      </c>
      <c r="AV146" s="826"/>
      <c r="AW146" s="778">
        <f>Summary!$D$33</f>
        <v>30</v>
      </c>
    </row>
    <row r="147" spans="1:49" ht="60">
      <c r="A147" s="541">
        <v>141</v>
      </c>
      <c r="B147" s="405">
        <v>146</v>
      </c>
      <c r="C147" s="40" t="s">
        <v>710</v>
      </c>
      <c r="D147" s="77">
        <v>39508</v>
      </c>
      <c r="E147" s="37" t="s">
        <v>431</v>
      </c>
      <c r="F147" s="37" t="s">
        <v>432</v>
      </c>
      <c r="G147" s="65" t="s">
        <v>754</v>
      </c>
      <c r="H147" s="668">
        <v>1</v>
      </c>
      <c r="I147" s="293" t="s">
        <v>762</v>
      </c>
      <c r="J147" s="37">
        <v>2</v>
      </c>
      <c r="K147" s="466">
        <v>2.1</v>
      </c>
      <c r="L147" s="37" t="s">
        <v>758</v>
      </c>
      <c r="M147" s="37">
        <v>4096</v>
      </c>
      <c r="N147" s="43">
        <v>4</v>
      </c>
      <c r="O147" s="37">
        <v>1</v>
      </c>
      <c r="P147" s="65" t="s">
        <v>672</v>
      </c>
      <c r="Q147" s="65" t="s">
        <v>673</v>
      </c>
      <c r="R147" s="49" t="s">
        <v>620</v>
      </c>
      <c r="S147" s="65" t="s">
        <v>397</v>
      </c>
      <c r="T147" s="52"/>
      <c r="U147" s="40">
        <v>0</v>
      </c>
      <c r="V147" s="72"/>
      <c r="W147" s="37"/>
      <c r="X147" s="65"/>
      <c r="Y147" s="65"/>
      <c r="Z147" s="57" t="s">
        <v>398</v>
      </c>
      <c r="AA147" s="492" t="s">
        <v>730</v>
      </c>
      <c r="AB147" s="495">
        <v>0.85</v>
      </c>
      <c r="AC147" s="488" t="s">
        <v>441</v>
      </c>
      <c r="AD147" s="57" t="s">
        <v>441</v>
      </c>
      <c r="AE147" s="58" t="s">
        <v>441</v>
      </c>
      <c r="AF147" s="39" t="s">
        <v>441</v>
      </c>
      <c r="AG147" s="39" t="s">
        <v>441</v>
      </c>
      <c r="AH147" s="39" t="s">
        <v>441</v>
      </c>
      <c r="AI147" s="67" t="s">
        <v>731</v>
      </c>
      <c r="AJ147" s="67" t="s">
        <v>732</v>
      </c>
      <c r="AK147" s="50" t="s">
        <v>369</v>
      </c>
      <c r="AL147" s="37">
        <v>0.9</v>
      </c>
      <c r="AM147" s="37">
        <v>1.9</v>
      </c>
      <c r="AN147" s="52">
        <v>18</v>
      </c>
      <c r="AO147" s="68"/>
      <c r="AP147" s="429">
        <f>(8760/1000)*(Summary!$F$10*$AN147+Summary!$F$9*$AM147+Summary!$F$8*$AL147)</f>
        <v>53.6988</v>
      </c>
      <c r="AQ147" s="430">
        <f t="shared" si="8"/>
        <v>43.6988</v>
      </c>
      <c r="AR147" s="431"/>
      <c r="AS147" s="66" t="str">
        <f t="shared" si="6"/>
        <v>Y</v>
      </c>
      <c r="AT147" s="38">
        <f t="shared" si="7"/>
        <v>10</v>
      </c>
      <c r="AU147" s="432" t="s">
        <v>0</v>
      </c>
      <c r="AV147" s="826"/>
      <c r="AW147" s="778">
        <f>Summary!$D$33</f>
        <v>30</v>
      </c>
    </row>
    <row r="148" spans="1:49" ht="12.75">
      <c r="A148" s="541">
        <v>142</v>
      </c>
      <c r="B148" s="405">
        <v>17</v>
      </c>
      <c r="C148" s="462" t="s">
        <v>718</v>
      </c>
      <c r="D148" s="43" t="s">
        <v>456</v>
      </c>
      <c r="E148" s="46" t="s">
        <v>431</v>
      </c>
      <c r="F148" s="46" t="s">
        <v>446</v>
      </c>
      <c r="G148" s="172"/>
      <c r="H148" s="666">
        <v>1</v>
      </c>
      <c r="I148" s="42" t="s">
        <v>457</v>
      </c>
      <c r="J148" s="43">
        <v>2</v>
      </c>
      <c r="K148" s="464">
        <v>2.4</v>
      </c>
      <c r="L148" s="43" t="s">
        <v>435</v>
      </c>
      <c r="M148" s="43">
        <v>4096</v>
      </c>
      <c r="N148" s="43">
        <v>4</v>
      </c>
      <c r="O148" s="43">
        <v>2</v>
      </c>
      <c r="P148" s="172">
        <v>320</v>
      </c>
      <c r="Q148" s="172" t="s">
        <v>436</v>
      </c>
      <c r="R148" s="172" t="s">
        <v>397</v>
      </c>
      <c r="S148" s="172" t="s">
        <v>397</v>
      </c>
      <c r="T148" s="44" t="s">
        <v>441</v>
      </c>
      <c r="U148" s="42">
        <v>0</v>
      </c>
      <c r="V148" s="43"/>
      <c r="W148" s="43"/>
      <c r="X148" s="172" t="s">
        <v>449</v>
      </c>
      <c r="Y148" s="172"/>
      <c r="Z148" s="44" t="s">
        <v>398</v>
      </c>
      <c r="AA148" s="485">
        <v>75</v>
      </c>
      <c r="AB148" s="486">
        <v>87</v>
      </c>
      <c r="AC148" s="486" t="s">
        <v>441</v>
      </c>
      <c r="AD148" s="44" t="s">
        <v>441</v>
      </c>
      <c r="AE148" s="218" t="s">
        <v>441</v>
      </c>
      <c r="AF148" s="43" t="s">
        <v>441</v>
      </c>
      <c r="AG148" s="43" t="s">
        <v>441</v>
      </c>
      <c r="AH148" s="43" t="s">
        <v>441</v>
      </c>
      <c r="AI148" s="175">
        <v>1000</v>
      </c>
      <c r="AJ148" s="175">
        <v>1000</v>
      </c>
      <c r="AK148" s="42">
        <v>115</v>
      </c>
      <c r="AL148" s="43">
        <v>0.77</v>
      </c>
      <c r="AM148" s="43">
        <v>1.53</v>
      </c>
      <c r="AN148" s="44">
        <v>18.4</v>
      </c>
      <c r="AO148" s="45"/>
      <c r="AP148" s="429">
        <f>(8760/1000)*(Summary!$F$10*$AN148+Summary!$F$9*$AM148+Summary!$F$8*$AL148)</f>
        <v>53.742599999999996</v>
      </c>
      <c r="AQ148" s="430">
        <f t="shared" si="8"/>
        <v>43.742599999999996</v>
      </c>
      <c r="AR148" s="431"/>
      <c r="AS148" s="66" t="str">
        <f t="shared" si="6"/>
        <v>Y</v>
      </c>
      <c r="AT148" s="38">
        <f t="shared" si="7"/>
        <v>10</v>
      </c>
      <c r="AU148" s="432" t="s">
        <v>0</v>
      </c>
      <c r="AV148" s="826"/>
      <c r="AW148" s="778">
        <f>Summary!$D$33</f>
        <v>30</v>
      </c>
    </row>
    <row r="149" spans="1:49" s="5" customFormat="1" ht="12.75">
      <c r="A149" s="541">
        <v>143</v>
      </c>
      <c r="B149" s="405">
        <v>419</v>
      </c>
      <c r="C149" s="411" t="s">
        <v>708</v>
      </c>
      <c r="D149" s="140" t="s">
        <v>331</v>
      </c>
      <c r="E149" s="139" t="s">
        <v>431</v>
      </c>
      <c r="F149" s="128"/>
      <c r="G149" s="132" t="s">
        <v>301</v>
      </c>
      <c r="H149" s="672">
        <v>1</v>
      </c>
      <c r="I149" s="130" t="s">
        <v>321</v>
      </c>
      <c r="J149" s="128">
        <v>2</v>
      </c>
      <c r="K149" s="136">
        <v>2.16</v>
      </c>
      <c r="L149" s="128">
        <v>2</v>
      </c>
      <c r="M149" s="128">
        <v>2048</v>
      </c>
      <c r="N149" s="43">
        <v>2</v>
      </c>
      <c r="O149" s="128">
        <v>1</v>
      </c>
      <c r="P149" s="134">
        <v>160</v>
      </c>
      <c r="Q149" s="134" t="s">
        <v>324</v>
      </c>
      <c r="R149" s="134" t="s">
        <v>325</v>
      </c>
      <c r="S149" s="134" t="s">
        <v>441</v>
      </c>
      <c r="T149" s="143" t="s">
        <v>441</v>
      </c>
      <c r="U149" s="40">
        <v>0</v>
      </c>
      <c r="V149" s="128" t="s">
        <v>326</v>
      </c>
      <c r="W149" s="128"/>
      <c r="X149" s="134" t="s">
        <v>327</v>
      </c>
      <c r="Y149" s="134">
        <v>32</v>
      </c>
      <c r="Z149" s="143" t="s">
        <v>398</v>
      </c>
      <c r="AA149" s="529">
        <v>65</v>
      </c>
      <c r="AB149" s="531">
        <v>0.8794</v>
      </c>
      <c r="AC149" s="530" t="s">
        <v>438</v>
      </c>
      <c r="AD149" s="143" t="s">
        <v>441</v>
      </c>
      <c r="AE149" s="276" t="s">
        <v>438</v>
      </c>
      <c r="AF149" s="128" t="s">
        <v>438</v>
      </c>
      <c r="AG149" s="128" t="s">
        <v>441</v>
      </c>
      <c r="AH149" s="128" t="s">
        <v>441</v>
      </c>
      <c r="AI149" s="138">
        <v>1000</v>
      </c>
      <c r="AJ149" s="138">
        <v>100</v>
      </c>
      <c r="AK149" s="130">
        <v>115</v>
      </c>
      <c r="AL149" s="128">
        <v>0.58</v>
      </c>
      <c r="AM149" s="128">
        <v>0.79</v>
      </c>
      <c r="AN149" s="143">
        <v>15.3</v>
      </c>
      <c r="AO149" s="180"/>
      <c r="AP149" s="429">
        <f>(8760/1000)*(Summary!$F$10*$AN149+Summary!$F$9*$AM149+Summary!$F$8*$AL149)</f>
        <v>43.948919999999994</v>
      </c>
      <c r="AQ149" s="430">
        <f t="shared" si="8"/>
        <v>43.948919999999994</v>
      </c>
      <c r="AR149" s="431"/>
      <c r="AS149" s="66" t="str">
        <f t="shared" si="6"/>
        <v>N</v>
      </c>
      <c r="AT149" s="38">
        <f t="shared" si="7"/>
        <v>0</v>
      </c>
      <c r="AU149" s="432" t="s">
        <v>0</v>
      </c>
      <c r="AV149" s="826"/>
      <c r="AW149" s="778">
        <f>Summary!$D$33</f>
        <v>30</v>
      </c>
    </row>
    <row r="150" spans="1:49" ht="49.5">
      <c r="A150" s="541">
        <v>144</v>
      </c>
      <c r="B150" s="405">
        <v>135</v>
      </c>
      <c r="C150" s="40" t="s">
        <v>710</v>
      </c>
      <c r="D150" s="77">
        <v>39508</v>
      </c>
      <c r="E150" s="37" t="s">
        <v>431</v>
      </c>
      <c r="F150" s="37" t="s">
        <v>432</v>
      </c>
      <c r="G150" s="65" t="s">
        <v>754</v>
      </c>
      <c r="H150" s="668">
        <v>1</v>
      </c>
      <c r="I150" s="294" t="s">
        <v>757</v>
      </c>
      <c r="J150" s="37">
        <v>2</v>
      </c>
      <c r="K150" s="466">
        <v>2.5</v>
      </c>
      <c r="L150" s="37" t="s">
        <v>758</v>
      </c>
      <c r="M150" s="37">
        <v>4096</v>
      </c>
      <c r="N150" s="43">
        <v>4</v>
      </c>
      <c r="O150" s="37">
        <v>1</v>
      </c>
      <c r="P150" s="65" t="s">
        <v>672</v>
      </c>
      <c r="Q150" s="65" t="s">
        <v>759</v>
      </c>
      <c r="R150" s="49" t="s">
        <v>620</v>
      </c>
      <c r="S150" s="65" t="s">
        <v>397</v>
      </c>
      <c r="T150" s="52"/>
      <c r="U150" s="40">
        <v>0</v>
      </c>
      <c r="V150" s="72"/>
      <c r="W150" s="37"/>
      <c r="X150" s="65"/>
      <c r="Y150" s="65"/>
      <c r="Z150" s="57" t="s">
        <v>398</v>
      </c>
      <c r="AA150" s="492" t="s">
        <v>730</v>
      </c>
      <c r="AB150" s="496">
        <v>0.85</v>
      </c>
      <c r="AC150" s="488" t="s">
        <v>441</v>
      </c>
      <c r="AD150" s="57" t="s">
        <v>441</v>
      </c>
      <c r="AE150" s="58" t="s">
        <v>441</v>
      </c>
      <c r="AF150" s="39" t="s">
        <v>441</v>
      </c>
      <c r="AG150" s="39" t="s">
        <v>441</v>
      </c>
      <c r="AH150" s="39" t="s">
        <v>441</v>
      </c>
      <c r="AI150" s="67" t="s">
        <v>731</v>
      </c>
      <c r="AJ150" s="67" t="s">
        <v>732</v>
      </c>
      <c r="AK150" s="50" t="s">
        <v>369</v>
      </c>
      <c r="AL150" s="37">
        <v>0.7</v>
      </c>
      <c r="AM150" s="37">
        <v>1.1</v>
      </c>
      <c r="AN150" s="52">
        <v>19</v>
      </c>
      <c r="AO150" s="68"/>
      <c r="AP150" s="429">
        <f>(8760/1000)*(Summary!$F$10*$AN150+Summary!$F$9*$AM150+Summary!$F$8*$AL150)</f>
        <v>54.5748</v>
      </c>
      <c r="AQ150" s="430">
        <f t="shared" si="8"/>
        <v>44.5748</v>
      </c>
      <c r="AR150" s="431"/>
      <c r="AS150" s="66" t="str">
        <f t="shared" si="6"/>
        <v>Y</v>
      </c>
      <c r="AT150" s="38">
        <f t="shared" si="7"/>
        <v>10</v>
      </c>
      <c r="AU150" s="432" t="s">
        <v>0</v>
      </c>
      <c r="AV150" s="826"/>
      <c r="AW150" s="778">
        <f>Summary!$D$33</f>
        <v>30</v>
      </c>
    </row>
    <row r="151" spans="1:49" s="5" customFormat="1" ht="60">
      <c r="A151" s="541">
        <v>145</v>
      </c>
      <c r="B151" s="405">
        <v>136</v>
      </c>
      <c r="C151" s="40" t="s">
        <v>710</v>
      </c>
      <c r="D151" s="77">
        <v>39508</v>
      </c>
      <c r="E151" s="37" t="s">
        <v>431</v>
      </c>
      <c r="F151" s="37" t="s">
        <v>432</v>
      </c>
      <c r="G151" s="65" t="s">
        <v>754</v>
      </c>
      <c r="H151" s="668">
        <v>1</v>
      </c>
      <c r="I151" s="293" t="s">
        <v>760</v>
      </c>
      <c r="J151" s="37">
        <v>2</v>
      </c>
      <c r="K151" s="466">
        <v>2.4</v>
      </c>
      <c r="L151" s="37" t="s">
        <v>758</v>
      </c>
      <c r="M151" s="37">
        <v>4096</v>
      </c>
      <c r="N151" s="43">
        <v>4</v>
      </c>
      <c r="O151" s="37">
        <v>1</v>
      </c>
      <c r="P151" s="65" t="s">
        <v>672</v>
      </c>
      <c r="Q151" s="65" t="s">
        <v>759</v>
      </c>
      <c r="R151" s="49" t="s">
        <v>620</v>
      </c>
      <c r="S151" s="65" t="s">
        <v>397</v>
      </c>
      <c r="T151" s="52"/>
      <c r="U151" s="40">
        <v>0</v>
      </c>
      <c r="V151" s="72"/>
      <c r="W151" s="37"/>
      <c r="X151" s="65"/>
      <c r="Y151" s="65"/>
      <c r="Z151" s="57" t="s">
        <v>398</v>
      </c>
      <c r="AA151" s="492" t="s">
        <v>761</v>
      </c>
      <c r="AB151" s="496">
        <v>0.85</v>
      </c>
      <c r="AC151" s="488" t="s">
        <v>441</v>
      </c>
      <c r="AD151" s="57" t="s">
        <v>441</v>
      </c>
      <c r="AE151" s="58" t="s">
        <v>441</v>
      </c>
      <c r="AF151" s="39" t="s">
        <v>441</v>
      </c>
      <c r="AG151" s="39" t="s">
        <v>441</v>
      </c>
      <c r="AH151" s="39" t="s">
        <v>441</v>
      </c>
      <c r="AI151" s="67" t="s">
        <v>731</v>
      </c>
      <c r="AJ151" s="67" t="s">
        <v>732</v>
      </c>
      <c r="AK151" s="50" t="s">
        <v>369</v>
      </c>
      <c r="AL151" s="37">
        <v>0.7</v>
      </c>
      <c r="AM151" s="37">
        <v>1.1</v>
      </c>
      <c r="AN151" s="52">
        <v>19</v>
      </c>
      <c r="AO151" s="68"/>
      <c r="AP151" s="429">
        <f>(8760/1000)*(Summary!$F$10*$AN151+Summary!$F$9*$AM151+Summary!$F$8*$AL151)</f>
        <v>54.5748</v>
      </c>
      <c r="AQ151" s="430">
        <f t="shared" si="8"/>
        <v>44.5748</v>
      </c>
      <c r="AR151" s="431"/>
      <c r="AS151" s="66" t="str">
        <f t="shared" si="6"/>
        <v>Y</v>
      </c>
      <c r="AT151" s="38">
        <f t="shared" si="7"/>
        <v>10</v>
      </c>
      <c r="AU151" s="432" t="s">
        <v>0</v>
      </c>
      <c r="AV151" s="826"/>
      <c r="AW151" s="778">
        <f>Summary!$D$33</f>
        <v>30</v>
      </c>
    </row>
    <row r="152" spans="1:49" s="3" customFormat="1" ht="60">
      <c r="A152" s="541">
        <v>146</v>
      </c>
      <c r="B152" s="405">
        <v>137</v>
      </c>
      <c r="C152" s="40" t="s">
        <v>710</v>
      </c>
      <c r="D152" s="77">
        <v>39508</v>
      </c>
      <c r="E152" s="37" t="s">
        <v>431</v>
      </c>
      <c r="F152" s="37" t="s">
        <v>432</v>
      </c>
      <c r="G152" s="65" t="s">
        <v>754</v>
      </c>
      <c r="H152" s="668">
        <v>1</v>
      </c>
      <c r="I152" s="293" t="s">
        <v>762</v>
      </c>
      <c r="J152" s="37">
        <v>2</v>
      </c>
      <c r="K152" s="466">
        <v>2.1</v>
      </c>
      <c r="L152" s="37" t="s">
        <v>758</v>
      </c>
      <c r="M152" s="37">
        <v>4096</v>
      </c>
      <c r="N152" s="43">
        <v>4</v>
      </c>
      <c r="O152" s="37">
        <v>1</v>
      </c>
      <c r="P152" s="65" t="s">
        <v>672</v>
      </c>
      <c r="Q152" s="65" t="s">
        <v>759</v>
      </c>
      <c r="R152" s="49" t="s">
        <v>620</v>
      </c>
      <c r="S152" s="65" t="s">
        <v>397</v>
      </c>
      <c r="T152" s="52"/>
      <c r="U152" s="40">
        <v>0</v>
      </c>
      <c r="V152" s="72"/>
      <c r="W152" s="37"/>
      <c r="X152" s="65"/>
      <c r="Y152" s="65"/>
      <c r="Z152" s="57" t="s">
        <v>398</v>
      </c>
      <c r="AA152" s="492" t="s">
        <v>761</v>
      </c>
      <c r="AB152" s="496">
        <v>0.85</v>
      </c>
      <c r="AC152" s="488" t="s">
        <v>441</v>
      </c>
      <c r="AD152" s="57" t="s">
        <v>441</v>
      </c>
      <c r="AE152" s="58" t="s">
        <v>441</v>
      </c>
      <c r="AF152" s="39" t="s">
        <v>441</v>
      </c>
      <c r="AG152" s="39" t="s">
        <v>441</v>
      </c>
      <c r="AH152" s="39" t="s">
        <v>441</v>
      </c>
      <c r="AI152" s="67" t="s">
        <v>731</v>
      </c>
      <c r="AJ152" s="67" t="s">
        <v>732</v>
      </c>
      <c r="AK152" s="50" t="s">
        <v>369</v>
      </c>
      <c r="AL152" s="37">
        <v>0.7</v>
      </c>
      <c r="AM152" s="37">
        <v>1.1</v>
      </c>
      <c r="AN152" s="52">
        <v>19</v>
      </c>
      <c r="AO152" s="68"/>
      <c r="AP152" s="429">
        <f>(8760/1000)*(Summary!$F$10*$AN152+Summary!$F$9*$AM152+Summary!$F$8*$AL152)</f>
        <v>54.5748</v>
      </c>
      <c r="AQ152" s="430">
        <f t="shared" si="8"/>
        <v>44.5748</v>
      </c>
      <c r="AR152" s="431"/>
      <c r="AS152" s="66" t="str">
        <f t="shared" si="6"/>
        <v>Y</v>
      </c>
      <c r="AT152" s="38">
        <f t="shared" si="7"/>
        <v>10</v>
      </c>
      <c r="AU152" s="432" t="s">
        <v>0</v>
      </c>
      <c r="AV152" s="830"/>
      <c r="AW152" s="778">
        <f>Summary!$D$33</f>
        <v>30</v>
      </c>
    </row>
    <row r="153" spans="1:49" s="144" customFormat="1" ht="12.75">
      <c r="A153" s="541">
        <v>147</v>
      </c>
      <c r="B153" s="405">
        <v>1</v>
      </c>
      <c r="C153" s="462" t="s">
        <v>718</v>
      </c>
      <c r="D153" s="43" t="s">
        <v>430</v>
      </c>
      <c r="E153" s="46" t="s">
        <v>431</v>
      </c>
      <c r="F153" s="46" t="s">
        <v>432</v>
      </c>
      <c r="G153" s="172"/>
      <c r="H153" s="666">
        <v>1</v>
      </c>
      <c r="I153" s="42" t="s">
        <v>434</v>
      </c>
      <c r="J153" s="43">
        <v>2</v>
      </c>
      <c r="K153" s="464">
        <v>2.8</v>
      </c>
      <c r="L153" s="43" t="s">
        <v>435</v>
      </c>
      <c r="M153" s="43">
        <v>4096</v>
      </c>
      <c r="N153" s="43">
        <v>4</v>
      </c>
      <c r="O153" s="43">
        <v>2</v>
      </c>
      <c r="P153" s="172">
        <v>640</v>
      </c>
      <c r="Q153" s="172" t="s">
        <v>436</v>
      </c>
      <c r="R153" s="172" t="s">
        <v>437</v>
      </c>
      <c r="S153" s="172" t="s">
        <v>395</v>
      </c>
      <c r="T153" s="44" t="s">
        <v>438</v>
      </c>
      <c r="U153" s="42">
        <v>1</v>
      </c>
      <c r="V153" s="43" t="s">
        <v>439</v>
      </c>
      <c r="W153" s="43">
        <v>256</v>
      </c>
      <c r="X153" s="172" t="s">
        <v>440</v>
      </c>
      <c r="Y153" s="172"/>
      <c r="Z153" s="44" t="s">
        <v>398</v>
      </c>
      <c r="AA153" s="485">
        <v>120</v>
      </c>
      <c r="AB153" s="486">
        <v>87.1</v>
      </c>
      <c r="AC153" s="486" t="s">
        <v>441</v>
      </c>
      <c r="AD153" s="44" t="s">
        <v>441</v>
      </c>
      <c r="AE153" s="218" t="s">
        <v>441</v>
      </c>
      <c r="AF153" s="43" t="s">
        <v>441</v>
      </c>
      <c r="AG153" s="43" t="s">
        <v>441</v>
      </c>
      <c r="AH153" s="43" t="s">
        <v>441</v>
      </c>
      <c r="AI153" s="175">
        <v>1000</v>
      </c>
      <c r="AJ153" s="175">
        <v>1000</v>
      </c>
      <c r="AK153" s="42">
        <v>115</v>
      </c>
      <c r="AL153" s="43">
        <v>1.44</v>
      </c>
      <c r="AM153" s="43">
        <v>1.79</v>
      </c>
      <c r="AN153" s="44">
        <v>17.3</v>
      </c>
      <c r="AO153" s="45"/>
      <c r="AP153" s="429">
        <f>(8760/1000)*(Summary!$F$10*$AN153+Summary!$F$9*$AM153+Summary!$F$8*$AL153)</f>
        <v>54.60108</v>
      </c>
      <c r="AQ153" s="430">
        <f t="shared" si="8"/>
        <v>44.60108</v>
      </c>
      <c r="AR153" s="431"/>
      <c r="AS153" s="66" t="str">
        <f t="shared" si="6"/>
        <v>Y</v>
      </c>
      <c r="AT153" s="38">
        <f t="shared" si="7"/>
        <v>10</v>
      </c>
      <c r="AU153" s="432" t="s">
        <v>0</v>
      </c>
      <c r="AV153" s="826">
        <v>64</v>
      </c>
      <c r="AW153" s="778">
        <f>Summary!$D$33</f>
        <v>30</v>
      </c>
    </row>
    <row r="154" spans="1:49" s="5" customFormat="1" ht="12.75">
      <c r="A154" s="541">
        <v>148</v>
      </c>
      <c r="B154" s="405">
        <v>44</v>
      </c>
      <c r="C154" s="462" t="s">
        <v>718</v>
      </c>
      <c r="D154" s="43" t="s">
        <v>456</v>
      </c>
      <c r="E154" s="46" t="s">
        <v>431</v>
      </c>
      <c r="F154" s="46" t="s">
        <v>446</v>
      </c>
      <c r="G154" s="172"/>
      <c r="H154" s="666">
        <v>1</v>
      </c>
      <c r="I154" s="42" t="s">
        <v>457</v>
      </c>
      <c r="J154" s="43">
        <v>2</v>
      </c>
      <c r="K154" s="464">
        <v>2.4</v>
      </c>
      <c r="L154" s="43" t="s">
        <v>435</v>
      </c>
      <c r="M154" s="43">
        <v>4096</v>
      </c>
      <c r="N154" s="43">
        <v>4</v>
      </c>
      <c r="O154" s="43">
        <v>2</v>
      </c>
      <c r="P154" s="172">
        <v>320</v>
      </c>
      <c r="Q154" s="172" t="s">
        <v>436</v>
      </c>
      <c r="R154" s="172" t="s">
        <v>397</v>
      </c>
      <c r="S154" s="172" t="s">
        <v>397</v>
      </c>
      <c r="T154" s="44" t="s">
        <v>441</v>
      </c>
      <c r="U154" s="42">
        <v>0</v>
      </c>
      <c r="V154" s="43"/>
      <c r="W154" s="43"/>
      <c r="X154" s="172" t="s">
        <v>451</v>
      </c>
      <c r="Y154" s="172"/>
      <c r="Z154" s="44" t="s">
        <v>398</v>
      </c>
      <c r="AA154" s="485">
        <v>75</v>
      </c>
      <c r="AB154" s="486">
        <v>87</v>
      </c>
      <c r="AC154" s="486" t="s">
        <v>441</v>
      </c>
      <c r="AD154" s="44" t="s">
        <v>441</v>
      </c>
      <c r="AE154" s="218" t="s">
        <v>441</v>
      </c>
      <c r="AF154" s="43" t="s">
        <v>441</v>
      </c>
      <c r="AG154" s="43" t="s">
        <v>441</v>
      </c>
      <c r="AH154" s="43" t="s">
        <v>441</v>
      </c>
      <c r="AI154" s="175">
        <v>1000</v>
      </c>
      <c r="AJ154" s="175">
        <v>1000</v>
      </c>
      <c r="AK154" s="42">
        <v>230</v>
      </c>
      <c r="AL154" s="43">
        <v>1.34</v>
      </c>
      <c r="AM154" s="43">
        <v>1.97</v>
      </c>
      <c r="AN154" s="44">
        <v>17.6</v>
      </c>
      <c r="AO154" s="45"/>
      <c r="AP154" s="429">
        <f>(8760/1000)*(Summary!$F$10*$AN154+Summary!$F$9*$AM154+Summary!$F$8*$AL154)</f>
        <v>55.02156</v>
      </c>
      <c r="AQ154" s="430">
        <f t="shared" si="8"/>
        <v>45.02156</v>
      </c>
      <c r="AR154" s="431"/>
      <c r="AS154" s="66" t="str">
        <f t="shared" si="6"/>
        <v>Y</v>
      </c>
      <c r="AT154" s="38">
        <f t="shared" si="7"/>
        <v>10</v>
      </c>
      <c r="AU154" s="432" t="s">
        <v>0</v>
      </c>
      <c r="AV154" s="826"/>
      <c r="AW154" s="778">
        <f>Summary!$D$33</f>
        <v>30</v>
      </c>
    </row>
    <row r="155" spans="1:49" s="5" customFormat="1" ht="12.75">
      <c r="A155" s="541">
        <v>149</v>
      </c>
      <c r="B155" s="405">
        <v>417</v>
      </c>
      <c r="C155" s="411" t="s">
        <v>708</v>
      </c>
      <c r="D155" s="128"/>
      <c r="E155" s="128" t="s">
        <v>431</v>
      </c>
      <c r="F155" s="128"/>
      <c r="G155" s="132" t="s">
        <v>301</v>
      </c>
      <c r="H155" s="672">
        <v>1</v>
      </c>
      <c r="I155" s="130" t="s">
        <v>317</v>
      </c>
      <c r="J155" s="128">
        <v>2</v>
      </c>
      <c r="K155" s="136">
        <v>2.2</v>
      </c>
      <c r="L155" s="128">
        <v>2</v>
      </c>
      <c r="M155" s="131">
        <v>3072</v>
      </c>
      <c r="N155" s="43">
        <v>3</v>
      </c>
      <c r="O155" s="128">
        <v>1</v>
      </c>
      <c r="P155" s="134">
        <v>160</v>
      </c>
      <c r="Q155" s="134"/>
      <c r="R155" s="134"/>
      <c r="S155" s="134"/>
      <c r="T155" s="143"/>
      <c r="U155" s="40">
        <v>0</v>
      </c>
      <c r="V155" s="128"/>
      <c r="W155" s="128"/>
      <c r="X155" s="134" t="s">
        <v>497</v>
      </c>
      <c r="Y155" s="134"/>
      <c r="Z155" s="143" t="s">
        <v>398</v>
      </c>
      <c r="AA155" s="529">
        <v>90</v>
      </c>
      <c r="AB155" s="530"/>
      <c r="AC155" s="530"/>
      <c r="AD155" s="143" t="s">
        <v>441</v>
      </c>
      <c r="AE155" s="276" t="s">
        <v>438</v>
      </c>
      <c r="AF155" s="128" t="s">
        <v>438</v>
      </c>
      <c r="AG155" s="128" t="s">
        <v>441</v>
      </c>
      <c r="AH155" s="128" t="s">
        <v>441</v>
      </c>
      <c r="AI155" s="128">
        <v>1000</v>
      </c>
      <c r="AJ155" s="138">
        <v>1000</v>
      </c>
      <c r="AK155" s="130">
        <v>115</v>
      </c>
      <c r="AL155" s="136">
        <v>1.027333234360606</v>
      </c>
      <c r="AM155" s="136">
        <v>1.4388492543370202</v>
      </c>
      <c r="AN155" s="137">
        <v>14.789933411054779</v>
      </c>
      <c r="AO155" s="180"/>
      <c r="AP155" s="429">
        <f>(8760/1000)*(Summary!$F$10*$AN155+Summary!$F$9*$AM155+Summary!$F$8*$AL155)</f>
        <v>45.52804043085053</v>
      </c>
      <c r="AQ155" s="430">
        <f t="shared" si="8"/>
        <v>45.52804043085053</v>
      </c>
      <c r="AR155" s="431"/>
      <c r="AS155" s="66" t="str">
        <f t="shared" si="6"/>
        <v>N</v>
      </c>
      <c r="AT155" s="38">
        <f t="shared" si="7"/>
        <v>0</v>
      </c>
      <c r="AU155" s="432" t="s">
        <v>0</v>
      </c>
      <c r="AV155" s="826"/>
      <c r="AW155" s="778">
        <f>Summary!$D$33</f>
        <v>30</v>
      </c>
    </row>
    <row r="156" spans="1:49" s="5" customFormat="1" ht="12.75">
      <c r="A156" s="541">
        <v>150</v>
      </c>
      <c r="B156" s="405">
        <v>420</v>
      </c>
      <c r="C156" s="130" t="s">
        <v>702</v>
      </c>
      <c r="D156" s="128"/>
      <c r="E156" s="128" t="s">
        <v>431</v>
      </c>
      <c r="F156" s="128"/>
      <c r="G156" s="132" t="s">
        <v>301</v>
      </c>
      <c r="H156" s="672">
        <v>1</v>
      </c>
      <c r="I156" s="130" t="s">
        <v>317</v>
      </c>
      <c r="J156" s="128">
        <v>2</v>
      </c>
      <c r="K156" s="136">
        <v>1.8</v>
      </c>
      <c r="L156" s="128">
        <v>2</v>
      </c>
      <c r="M156" s="131">
        <v>2048</v>
      </c>
      <c r="N156" s="43">
        <v>2</v>
      </c>
      <c r="O156" s="128">
        <v>1</v>
      </c>
      <c r="P156" s="132">
        <v>160</v>
      </c>
      <c r="Q156" s="132"/>
      <c r="R156" s="132"/>
      <c r="S156" s="132"/>
      <c r="T156" s="143"/>
      <c r="U156" s="40">
        <v>0</v>
      </c>
      <c r="V156" s="128"/>
      <c r="W156" s="128"/>
      <c r="X156" s="134" t="s">
        <v>491</v>
      </c>
      <c r="Y156" s="134"/>
      <c r="Z156" s="143" t="s">
        <v>398</v>
      </c>
      <c r="AA156" s="529">
        <v>65</v>
      </c>
      <c r="AB156" s="530"/>
      <c r="AC156" s="530"/>
      <c r="AD156" s="143" t="s">
        <v>441</v>
      </c>
      <c r="AE156" s="276" t="s">
        <v>438</v>
      </c>
      <c r="AF156" s="128" t="s">
        <v>438</v>
      </c>
      <c r="AG156" s="128" t="s">
        <v>441</v>
      </c>
      <c r="AH156" s="128" t="s">
        <v>441</v>
      </c>
      <c r="AI156" s="128">
        <v>1000</v>
      </c>
      <c r="AJ156" s="138">
        <v>1000</v>
      </c>
      <c r="AK156" s="130">
        <v>115</v>
      </c>
      <c r="AL156" s="136">
        <v>0.587</v>
      </c>
      <c r="AM156" s="136">
        <v>1.192</v>
      </c>
      <c r="AN156" s="137">
        <v>15.906</v>
      </c>
      <c r="AO156" s="200"/>
      <c r="AP156" s="429">
        <f>(8760/1000)*(Summary!$F$10*$AN156+Summary!$F$9*$AM156+Summary!$F$8*$AL156)</f>
        <v>45.930431999999996</v>
      </c>
      <c r="AQ156" s="430">
        <f t="shared" si="8"/>
        <v>45.930431999999996</v>
      </c>
      <c r="AR156" s="431"/>
      <c r="AS156" s="66" t="str">
        <f t="shared" si="6"/>
        <v>N</v>
      </c>
      <c r="AT156" s="38">
        <f t="shared" si="7"/>
        <v>0</v>
      </c>
      <c r="AU156" s="432" t="s">
        <v>0</v>
      </c>
      <c r="AV156" s="826"/>
      <c r="AW156" s="778">
        <f>Summary!$D$33</f>
        <v>30</v>
      </c>
    </row>
    <row r="157" spans="1:49" s="5" customFormat="1" ht="12.75">
      <c r="A157" s="541">
        <v>151</v>
      </c>
      <c r="B157" s="405">
        <v>421</v>
      </c>
      <c r="C157" s="411" t="s">
        <v>708</v>
      </c>
      <c r="D157" s="140">
        <v>39646</v>
      </c>
      <c r="E157" s="139" t="s">
        <v>431</v>
      </c>
      <c r="F157" s="128"/>
      <c r="G157" s="132" t="s">
        <v>301</v>
      </c>
      <c r="H157" s="672">
        <v>1</v>
      </c>
      <c r="I157" s="130" t="s">
        <v>332</v>
      </c>
      <c r="J157" s="128">
        <v>2</v>
      </c>
      <c r="K157" s="136">
        <v>1.66</v>
      </c>
      <c r="L157" s="128">
        <v>2</v>
      </c>
      <c r="M157" s="128">
        <v>2048</v>
      </c>
      <c r="N157" s="43">
        <v>2</v>
      </c>
      <c r="O157" s="128">
        <v>1</v>
      </c>
      <c r="P157" s="134">
        <v>160</v>
      </c>
      <c r="Q157" s="134" t="s">
        <v>324</v>
      </c>
      <c r="R157" s="134" t="s">
        <v>325</v>
      </c>
      <c r="S157" s="134" t="s">
        <v>441</v>
      </c>
      <c r="T157" s="143" t="s">
        <v>441</v>
      </c>
      <c r="U157" s="40">
        <v>0</v>
      </c>
      <c r="V157" s="128" t="s">
        <v>326</v>
      </c>
      <c r="W157" s="128"/>
      <c r="X157" s="134" t="s">
        <v>327</v>
      </c>
      <c r="Y157" s="134">
        <v>32</v>
      </c>
      <c r="Z157" s="143" t="s">
        <v>398</v>
      </c>
      <c r="AA157" s="529">
        <v>65</v>
      </c>
      <c r="AB157" s="531">
        <v>0.8794</v>
      </c>
      <c r="AC157" s="530" t="s">
        <v>438</v>
      </c>
      <c r="AD157" s="143" t="s">
        <v>441</v>
      </c>
      <c r="AE157" s="276" t="s">
        <v>438</v>
      </c>
      <c r="AF157" s="128" t="s">
        <v>438</v>
      </c>
      <c r="AG157" s="128" t="s">
        <v>441</v>
      </c>
      <c r="AH157" s="128" t="s">
        <v>441</v>
      </c>
      <c r="AI157" s="128">
        <v>1000</v>
      </c>
      <c r="AJ157" s="138">
        <v>100</v>
      </c>
      <c r="AK157" s="130">
        <v>115</v>
      </c>
      <c r="AL157" s="128">
        <v>0.67</v>
      </c>
      <c r="AM157" s="128">
        <v>0.78</v>
      </c>
      <c r="AN157" s="143">
        <v>16.1</v>
      </c>
      <c r="AO157" s="180"/>
      <c r="AP157" s="429">
        <f>(8760/1000)*(Summary!$F$10*$AN157+Summary!$F$9*$AM157+Summary!$F$8*$AL157)</f>
        <v>46.515600000000006</v>
      </c>
      <c r="AQ157" s="430">
        <f t="shared" si="8"/>
        <v>46.515600000000006</v>
      </c>
      <c r="AR157" s="431"/>
      <c r="AS157" s="66" t="str">
        <f t="shared" si="6"/>
        <v>N</v>
      </c>
      <c r="AT157" s="38">
        <f t="shared" si="7"/>
        <v>0</v>
      </c>
      <c r="AU157" s="432" t="s">
        <v>0</v>
      </c>
      <c r="AV157" s="826"/>
      <c r="AW157" s="778">
        <f>Summary!$D$33</f>
        <v>30</v>
      </c>
    </row>
    <row r="158" spans="1:49" s="5" customFormat="1" ht="25.5">
      <c r="A158" s="541">
        <v>152</v>
      </c>
      <c r="B158" s="405">
        <v>83</v>
      </c>
      <c r="C158" s="130" t="s">
        <v>702</v>
      </c>
      <c r="D158" s="48">
        <v>39674</v>
      </c>
      <c r="E158" s="46" t="s">
        <v>431</v>
      </c>
      <c r="F158" s="46" t="s">
        <v>475</v>
      </c>
      <c r="G158" s="172" t="s">
        <v>431</v>
      </c>
      <c r="H158" s="666">
        <v>1</v>
      </c>
      <c r="I158" s="42" t="s">
        <v>505</v>
      </c>
      <c r="J158" s="43">
        <v>2</v>
      </c>
      <c r="K158" s="464">
        <v>2.1</v>
      </c>
      <c r="L158" s="43">
        <v>2</v>
      </c>
      <c r="M158" s="43">
        <v>2048</v>
      </c>
      <c r="N158" s="43">
        <v>2</v>
      </c>
      <c r="O158" s="43">
        <v>1</v>
      </c>
      <c r="P158" s="172" t="s">
        <v>506</v>
      </c>
      <c r="Q158" s="172" t="s">
        <v>507</v>
      </c>
      <c r="R158" s="172" t="s">
        <v>480</v>
      </c>
      <c r="S158" s="172" t="s">
        <v>475</v>
      </c>
      <c r="T158" s="44" t="s">
        <v>480</v>
      </c>
      <c r="U158" s="42">
        <v>1</v>
      </c>
      <c r="V158" s="43" t="s">
        <v>508</v>
      </c>
      <c r="W158" s="43">
        <v>128</v>
      </c>
      <c r="X158" s="172" t="s">
        <v>491</v>
      </c>
      <c r="Y158" s="172">
        <v>32</v>
      </c>
      <c r="Z158" s="44" t="s">
        <v>398</v>
      </c>
      <c r="AA158" s="485">
        <v>65.13</v>
      </c>
      <c r="AB158" s="486" t="s">
        <v>483</v>
      </c>
      <c r="AC158" s="486" t="s">
        <v>483</v>
      </c>
      <c r="AD158" s="44" t="s">
        <v>441</v>
      </c>
      <c r="AE158" s="218" t="s">
        <v>438</v>
      </c>
      <c r="AF158" s="43" t="s">
        <v>438</v>
      </c>
      <c r="AG158" s="43" t="s">
        <v>441</v>
      </c>
      <c r="AH158" s="43" t="s">
        <v>441</v>
      </c>
      <c r="AI158" s="43" t="s">
        <v>484</v>
      </c>
      <c r="AJ158" s="175" t="s">
        <v>509</v>
      </c>
      <c r="AK158" s="42">
        <v>230</v>
      </c>
      <c r="AL158" s="43">
        <v>0.44</v>
      </c>
      <c r="AM158" s="43">
        <v>0.92</v>
      </c>
      <c r="AN158" s="44">
        <v>16.68</v>
      </c>
      <c r="AO158" s="47" t="s">
        <v>485</v>
      </c>
      <c r="AP158" s="429">
        <f>(8760/1000)*(Summary!$F$10*$AN158+Summary!$F$9*$AM158+Summary!$F$8*$AL158)</f>
        <v>46.953599999999994</v>
      </c>
      <c r="AQ158" s="430">
        <f t="shared" si="8"/>
        <v>46.953599999999994</v>
      </c>
      <c r="AR158" s="431"/>
      <c r="AS158" s="66" t="str">
        <f t="shared" si="6"/>
        <v>N</v>
      </c>
      <c r="AT158" s="38">
        <f t="shared" si="7"/>
        <v>0</v>
      </c>
      <c r="AU158" s="432" t="s">
        <v>0</v>
      </c>
      <c r="AV158" s="826">
        <v>64</v>
      </c>
      <c r="AW158" s="778">
        <f>Summary!$D$33</f>
        <v>30</v>
      </c>
    </row>
    <row r="159" spans="1:49" ht="76.5">
      <c r="A159" s="541">
        <v>153</v>
      </c>
      <c r="B159" s="405">
        <v>87</v>
      </c>
      <c r="C159" s="462" t="s">
        <v>718</v>
      </c>
      <c r="D159" s="48">
        <v>39674</v>
      </c>
      <c r="E159" s="46" t="s">
        <v>431</v>
      </c>
      <c r="F159" s="46" t="s">
        <v>475</v>
      </c>
      <c r="G159" s="172" t="s">
        <v>431</v>
      </c>
      <c r="H159" s="666">
        <v>1</v>
      </c>
      <c r="I159" s="42" t="s">
        <v>477</v>
      </c>
      <c r="J159" s="43">
        <v>2</v>
      </c>
      <c r="K159" s="464">
        <v>2.5</v>
      </c>
      <c r="L159" s="43">
        <v>2</v>
      </c>
      <c r="M159" s="43">
        <v>4096</v>
      </c>
      <c r="N159" s="43">
        <v>4</v>
      </c>
      <c r="O159" s="43">
        <v>2</v>
      </c>
      <c r="P159" s="172" t="s">
        <v>522</v>
      </c>
      <c r="Q159" s="172" t="s">
        <v>523</v>
      </c>
      <c r="R159" s="172" t="s">
        <v>480</v>
      </c>
      <c r="S159" s="172" t="s">
        <v>475</v>
      </c>
      <c r="T159" s="44" t="s">
        <v>480</v>
      </c>
      <c r="U159" s="42">
        <v>1</v>
      </c>
      <c r="V159" s="43" t="s">
        <v>524</v>
      </c>
      <c r="W159" s="43">
        <v>512</v>
      </c>
      <c r="X159" s="172" t="s">
        <v>497</v>
      </c>
      <c r="Y159" s="172">
        <v>32</v>
      </c>
      <c r="Z159" s="44" t="s">
        <v>398</v>
      </c>
      <c r="AA159" s="485">
        <v>120.08</v>
      </c>
      <c r="AB159" s="486" t="s">
        <v>483</v>
      </c>
      <c r="AC159" s="486" t="s">
        <v>483</v>
      </c>
      <c r="AD159" s="44" t="s">
        <v>441</v>
      </c>
      <c r="AE159" s="218" t="s">
        <v>438</v>
      </c>
      <c r="AF159" s="43" t="s">
        <v>438</v>
      </c>
      <c r="AG159" s="43" t="s">
        <v>441</v>
      </c>
      <c r="AH159" s="43" t="s">
        <v>441</v>
      </c>
      <c r="AI159" s="43" t="s">
        <v>484</v>
      </c>
      <c r="AJ159" s="175" t="s">
        <v>509</v>
      </c>
      <c r="AK159" s="42">
        <v>230</v>
      </c>
      <c r="AL159" s="43">
        <v>1.43</v>
      </c>
      <c r="AM159" s="43">
        <v>1.76</v>
      </c>
      <c r="AN159" s="44">
        <v>18.24</v>
      </c>
      <c r="AO159" s="47" t="s">
        <v>525</v>
      </c>
      <c r="AP159" s="429">
        <f>(8760/1000)*(Summary!$F$10*$AN159+Summary!$F$9*$AM159+Summary!$F$8*$AL159)</f>
        <v>56.99255999999999</v>
      </c>
      <c r="AQ159" s="430">
        <f t="shared" si="8"/>
        <v>46.99255999999999</v>
      </c>
      <c r="AR159" s="431"/>
      <c r="AS159" s="66" t="str">
        <f t="shared" si="6"/>
        <v>Y</v>
      </c>
      <c r="AT159" s="38">
        <f t="shared" si="7"/>
        <v>10</v>
      </c>
      <c r="AU159" s="432" t="s">
        <v>0</v>
      </c>
      <c r="AV159" s="834">
        <v>64</v>
      </c>
      <c r="AW159" s="778">
        <f>Summary!$D$33</f>
        <v>30</v>
      </c>
    </row>
    <row r="160" spans="1:243" s="5" customFormat="1" ht="12.75">
      <c r="A160" s="541">
        <v>154</v>
      </c>
      <c r="B160" s="405">
        <v>418</v>
      </c>
      <c r="C160" s="130" t="s">
        <v>698</v>
      </c>
      <c r="D160" s="128"/>
      <c r="E160" s="128" t="s">
        <v>431</v>
      </c>
      <c r="F160" s="128"/>
      <c r="G160" s="132" t="s">
        <v>301</v>
      </c>
      <c r="H160" s="672">
        <v>1</v>
      </c>
      <c r="I160" s="130" t="s">
        <v>317</v>
      </c>
      <c r="J160" s="128">
        <v>2</v>
      </c>
      <c r="K160" s="136">
        <v>2</v>
      </c>
      <c r="L160" s="128">
        <v>2</v>
      </c>
      <c r="M160" s="131">
        <v>1024</v>
      </c>
      <c r="N160" s="43">
        <v>1</v>
      </c>
      <c r="O160" s="128">
        <v>1</v>
      </c>
      <c r="P160" s="132">
        <v>120</v>
      </c>
      <c r="Q160" s="132"/>
      <c r="R160" s="132"/>
      <c r="S160" s="132"/>
      <c r="T160" s="143"/>
      <c r="U160" s="40">
        <v>0</v>
      </c>
      <c r="V160" s="128"/>
      <c r="W160" s="128"/>
      <c r="X160" s="134" t="s">
        <v>491</v>
      </c>
      <c r="Y160" s="134"/>
      <c r="Z160" s="143" t="s">
        <v>398</v>
      </c>
      <c r="AA160" s="529">
        <v>65</v>
      </c>
      <c r="AB160" s="530"/>
      <c r="AC160" s="530"/>
      <c r="AD160" s="143" t="s">
        <v>441</v>
      </c>
      <c r="AE160" s="276" t="s">
        <v>438</v>
      </c>
      <c r="AF160" s="128" t="s">
        <v>438</v>
      </c>
      <c r="AG160" s="128" t="s">
        <v>441</v>
      </c>
      <c r="AH160" s="128" t="s">
        <v>441</v>
      </c>
      <c r="AI160" s="128">
        <v>1000</v>
      </c>
      <c r="AJ160" s="138">
        <v>1000</v>
      </c>
      <c r="AK160" s="130">
        <v>115</v>
      </c>
      <c r="AL160" s="136">
        <v>1.1746</v>
      </c>
      <c r="AM160" s="136">
        <v>1.4917</v>
      </c>
      <c r="AN160" s="137">
        <v>15.143</v>
      </c>
      <c r="AO160" s="200"/>
      <c r="AP160" s="429">
        <f>(8760/1000)*(Summary!$F$10*$AN160+Summary!$F$9*$AM160+Summary!$F$8*$AL160)</f>
        <v>47.2762308</v>
      </c>
      <c r="AQ160" s="430">
        <f t="shared" si="8"/>
        <v>47.2762308</v>
      </c>
      <c r="AR160" s="431"/>
      <c r="AS160" s="66" t="str">
        <f t="shared" si="6"/>
        <v>N</v>
      </c>
      <c r="AT160" s="38">
        <f t="shared" si="7"/>
        <v>0</v>
      </c>
      <c r="AU160" s="432" t="s">
        <v>0</v>
      </c>
      <c r="AV160" s="830"/>
      <c r="AW160" s="778">
        <f>Summary!$D$33</f>
        <v>30</v>
      </c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</row>
    <row r="161" spans="1:49" s="5" customFormat="1" ht="150">
      <c r="A161" s="541">
        <v>155</v>
      </c>
      <c r="B161" s="405">
        <v>131</v>
      </c>
      <c r="C161" s="40" t="s">
        <v>710</v>
      </c>
      <c r="D161" s="74">
        <v>39479</v>
      </c>
      <c r="E161" s="37" t="s">
        <v>431</v>
      </c>
      <c r="F161" s="37" t="s">
        <v>432</v>
      </c>
      <c r="G161" s="65" t="s">
        <v>735</v>
      </c>
      <c r="H161" s="668">
        <v>1</v>
      </c>
      <c r="I161" s="293" t="s">
        <v>736</v>
      </c>
      <c r="J161" s="37">
        <v>2</v>
      </c>
      <c r="K161" s="466">
        <v>1.2</v>
      </c>
      <c r="L161" s="37" t="s">
        <v>737</v>
      </c>
      <c r="M161" s="37">
        <v>3072</v>
      </c>
      <c r="N161" s="43">
        <v>3</v>
      </c>
      <c r="O161" s="37">
        <v>1</v>
      </c>
      <c r="P161" s="65" t="s">
        <v>729</v>
      </c>
      <c r="Q161" s="65" t="s">
        <v>738</v>
      </c>
      <c r="R161" s="49" t="s">
        <v>620</v>
      </c>
      <c r="S161" s="65" t="s">
        <v>397</v>
      </c>
      <c r="T161" s="52"/>
      <c r="U161" s="40">
        <v>0</v>
      </c>
      <c r="V161" s="72"/>
      <c r="W161" s="72"/>
      <c r="X161" s="65"/>
      <c r="Y161" s="65"/>
      <c r="Z161" s="82" t="s">
        <v>398</v>
      </c>
      <c r="AA161" s="492" t="s">
        <v>739</v>
      </c>
      <c r="AB161" s="495">
        <v>0.85</v>
      </c>
      <c r="AC161" s="488" t="s">
        <v>441</v>
      </c>
      <c r="AD161" s="57" t="s">
        <v>441</v>
      </c>
      <c r="AE161" s="58" t="s">
        <v>441</v>
      </c>
      <c r="AF161" s="39" t="s">
        <v>441</v>
      </c>
      <c r="AG161" s="39" t="s">
        <v>441</v>
      </c>
      <c r="AH161" s="39" t="s">
        <v>441</v>
      </c>
      <c r="AI161" s="37" t="s">
        <v>731</v>
      </c>
      <c r="AJ161" s="67" t="s">
        <v>732</v>
      </c>
      <c r="AK161" s="50" t="s">
        <v>369</v>
      </c>
      <c r="AL161" s="37">
        <v>1</v>
      </c>
      <c r="AM161" s="37">
        <v>1.5</v>
      </c>
      <c r="AN161" s="52">
        <v>16</v>
      </c>
      <c r="AO161" s="68"/>
      <c r="AP161" s="429">
        <f>(8760/1000)*(Summary!$F$10*$AN161+Summary!$F$9*$AM161+Summary!$F$8*$AL161)</f>
        <v>48.617999999999995</v>
      </c>
      <c r="AQ161" s="430">
        <f t="shared" si="8"/>
        <v>48.617999999999995</v>
      </c>
      <c r="AR161" s="431"/>
      <c r="AS161" s="66" t="str">
        <f t="shared" si="6"/>
        <v>N</v>
      </c>
      <c r="AT161" s="38">
        <f t="shared" si="7"/>
        <v>0</v>
      </c>
      <c r="AU161" s="432" t="s">
        <v>0</v>
      </c>
      <c r="AV161" s="826"/>
      <c r="AW161" s="778">
        <f>Summary!$D$33</f>
        <v>30</v>
      </c>
    </row>
    <row r="162" spans="1:49" s="4" customFormat="1" ht="135">
      <c r="A162" s="541">
        <v>156</v>
      </c>
      <c r="B162" s="405">
        <v>152</v>
      </c>
      <c r="C162" s="40" t="s">
        <v>710</v>
      </c>
      <c r="D162" s="77">
        <v>39508</v>
      </c>
      <c r="E162" s="37" t="s">
        <v>431</v>
      </c>
      <c r="F162" s="37" t="s">
        <v>432</v>
      </c>
      <c r="G162" s="65" t="s">
        <v>754</v>
      </c>
      <c r="H162" s="668">
        <v>1</v>
      </c>
      <c r="I162" s="293" t="s">
        <v>775</v>
      </c>
      <c r="J162" s="37">
        <v>2</v>
      </c>
      <c r="K162" s="466">
        <v>1.2</v>
      </c>
      <c r="L162" s="37" t="s">
        <v>769</v>
      </c>
      <c r="M162" s="37">
        <v>2560</v>
      </c>
      <c r="N162" s="43">
        <v>2.5</v>
      </c>
      <c r="O162" s="37">
        <v>1</v>
      </c>
      <c r="P162" s="65" t="s">
        <v>672</v>
      </c>
      <c r="Q162" s="65" t="s">
        <v>738</v>
      </c>
      <c r="R162" s="49" t="s">
        <v>620</v>
      </c>
      <c r="S162" s="65" t="s">
        <v>397</v>
      </c>
      <c r="T162" s="52"/>
      <c r="U162" s="40">
        <v>0</v>
      </c>
      <c r="V162" s="72"/>
      <c r="W162" s="72"/>
      <c r="X162" s="66"/>
      <c r="Y162" s="66"/>
      <c r="Z162" s="82" t="s">
        <v>398</v>
      </c>
      <c r="AA162" s="497" t="s">
        <v>739</v>
      </c>
      <c r="AB162" s="495">
        <v>0.85</v>
      </c>
      <c r="AC162" s="488" t="s">
        <v>441</v>
      </c>
      <c r="AD162" s="57" t="s">
        <v>441</v>
      </c>
      <c r="AE162" s="58" t="s">
        <v>441</v>
      </c>
      <c r="AF162" s="39" t="s">
        <v>441</v>
      </c>
      <c r="AG162" s="39" t="s">
        <v>441</v>
      </c>
      <c r="AH162" s="39" t="s">
        <v>441</v>
      </c>
      <c r="AI162" s="37" t="s">
        <v>731</v>
      </c>
      <c r="AJ162" s="67" t="s">
        <v>732</v>
      </c>
      <c r="AK162" s="50" t="s">
        <v>369</v>
      </c>
      <c r="AL162" s="37">
        <v>1</v>
      </c>
      <c r="AM162" s="37">
        <v>1.5</v>
      </c>
      <c r="AN162" s="52">
        <v>16</v>
      </c>
      <c r="AO162" s="68"/>
      <c r="AP162" s="429">
        <f>(8760/1000)*(Summary!$F$10*$AN162+Summary!$F$9*$AM162+Summary!$F$8*$AL162)</f>
        <v>48.617999999999995</v>
      </c>
      <c r="AQ162" s="430">
        <f t="shared" si="8"/>
        <v>48.617999999999995</v>
      </c>
      <c r="AR162" s="431"/>
      <c r="AS162" s="66" t="str">
        <f t="shared" si="6"/>
        <v>N</v>
      </c>
      <c r="AT162" s="38">
        <f t="shared" si="7"/>
        <v>0</v>
      </c>
      <c r="AU162" s="432" t="s">
        <v>0</v>
      </c>
      <c r="AV162" s="826"/>
      <c r="AW162" s="778">
        <f>Summary!$D$33</f>
        <v>30</v>
      </c>
    </row>
    <row r="163" spans="1:49" s="5" customFormat="1" ht="12.75">
      <c r="A163" s="541">
        <v>157</v>
      </c>
      <c r="B163" s="405">
        <v>455</v>
      </c>
      <c r="C163" s="130" t="s">
        <v>702</v>
      </c>
      <c r="D163" s="184">
        <v>39626</v>
      </c>
      <c r="E163" s="182" t="s">
        <v>431</v>
      </c>
      <c r="F163" s="183" t="s">
        <v>432</v>
      </c>
      <c r="G163" s="35" t="s">
        <v>535</v>
      </c>
      <c r="H163" s="673">
        <v>1</v>
      </c>
      <c r="I163" s="34" t="s">
        <v>554</v>
      </c>
      <c r="J163" s="14">
        <v>2</v>
      </c>
      <c r="K163" s="479">
        <v>2.8</v>
      </c>
      <c r="L163" s="192" t="s">
        <v>562</v>
      </c>
      <c r="M163" s="156">
        <v>8192</v>
      </c>
      <c r="N163" s="43">
        <v>8</v>
      </c>
      <c r="O163" s="14">
        <v>1</v>
      </c>
      <c r="P163" s="35" t="s">
        <v>551</v>
      </c>
      <c r="Q163" s="35">
        <v>0</v>
      </c>
      <c r="R163" s="35"/>
      <c r="S163" s="35"/>
      <c r="T163" s="199" t="s">
        <v>441</v>
      </c>
      <c r="U163" s="34">
        <v>1</v>
      </c>
      <c r="V163" s="14"/>
      <c r="W163" s="192" t="s">
        <v>563</v>
      </c>
      <c r="X163" s="26"/>
      <c r="Y163" s="26"/>
      <c r="Z163" s="236" t="s">
        <v>398</v>
      </c>
      <c r="AA163" s="532">
        <v>130</v>
      </c>
      <c r="AB163" s="533">
        <v>87</v>
      </c>
      <c r="AC163" s="533" t="s">
        <v>441</v>
      </c>
      <c r="AD163" s="199" t="s">
        <v>441</v>
      </c>
      <c r="AE163" s="15" t="s">
        <v>441</v>
      </c>
      <c r="AF163" s="14" t="s">
        <v>438</v>
      </c>
      <c r="AG163" s="14" t="s">
        <v>441</v>
      </c>
      <c r="AH163" s="14" t="s">
        <v>441</v>
      </c>
      <c r="AI163" s="14" t="s">
        <v>541</v>
      </c>
      <c r="AJ163" s="198" t="s">
        <v>541</v>
      </c>
      <c r="AK163" s="34">
        <v>115</v>
      </c>
      <c r="AL163" s="14">
        <v>0.781</v>
      </c>
      <c r="AM163" s="14">
        <v>1.98</v>
      </c>
      <c r="AN163" s="199">
        <v>20.1</v>
      </c>
      <c r="AO163" s="737"/>
      <c r="AP163" s="429">
        <f>(8760/1000)*(Summary!$F$10*$AN163+Summary!$F$9*$AM163+Summary!$F$8*$AL163)</f>
        <v>58.66221600000001</v>
      </c>
      <c r="AQ163" s="430">
        <f t="shared" si="8"/>
        <v>48.66221600000001</v>
      </c>
      <c r="AR163" s="431"/>
      <c r="AS163" s="66" t="str">
        <f t="shared" si="6"/>
        <v>Y</v>
      </c>
      <c r="AT163" s="38">
        <f t="shared" si="7"/>
        <v>10</v>
      </c>
      <c r="AU163" s="432" t="s">
        <v>0</v>
      </c>
      <c r="AV163" s="826"/>
      <c r="AW163" s="778">
        <f>Summary!$D$33</f>
        <v>30</v>
      </c>
    </row>
    <row r="164" spans="1:49" s="5" customFormat="1" ht="12.75">
      <c r="A164" s="541">
        <v>158</v>
      </c>
      <c r="B164" s="405">
        <v>456</v>
      </c>
      <c r="C164" s="130" t="s">
        <v>702</v>
      </c>
      <c r="D164" s="184">
        <v>39626</v>
      </c>
      <c r="E164" s="182" t="s">
        <v>431</v>
      </c>
      <c r="F164" s="183" t="s">
        <v>432</v>
      </c>
      <c r="G164" s="35" t="s">
        <v>535</v>
      </c>
      <c r="H164" s="673">
        <v>1</v>
      </c>
      <c r="I164" s="34" t="s">
        <v>554</v>
      </c>
      <c r="J164" s="14">
        <v>2</v>
      </c>
      <c r="K164" s="479">
        <v>2.8</v>
      </c>
      <c r="L164" s="192" t="s">
        <v>562</v>
      </c>
      <c r="M164" s="14">
        <v>8192</v>
      </c>
      <c r="N164" s="43">
        <v>8</v>
      </c>
      <c r="O164" s="14">
        <v>1</v>
      </c>
      <c r="P164" s="35" t="s">
        <v>551</v>
      </c>
      <c r="Q164" s="35">
        <v>0</v>
      </c>
      <c r="R164" s="35"/>
      <c r="S164" s="35"/>
      <c r="T164" s="199" t="s">
        <v>441</v>
      </c>
      <c r="U164" s="34">
        <v>1</v>
      </c>
      <c r="V164" s="14"/>
      <c r="W164" s="192" t="s">
        <v>563</v>
      </c>
      <c r="X164" s="26"/>
      <c r="Y164" s="26"/>
      <c r="Z164" s="199" t="s">
        <v>398</v>
      </c>
      <c r="AA164" s="532">
        <v>130</v>
      </c>
      <c r="AB164" s="533">
        <v>87</v>
      </c>
      <c r="AC164" s="533" t="s">
        <v>441</v>
      </c>
      <c r="AD164" s="199" t="s">
        <v>441</v>
      </c>
      <c r="AE164" s="15" t="s">
        <v>441</v>
      </c>
      <c r="AF164" s="14" t="s">
        <v>438</v>
      </c>
      <c r="AG164" s="14" t="s">
        <v>441</v>
      </c>
      <c r="AH164" s="14" t="s">
        <v>441</v>
      </c>
      <c r="AI164" s="14" t="s">
        <v>541</v>
      </c>
      <c r="AJ164" s="198" t="s">
        <v>541</v>
      </c>
      <c r="AK164" s="34">
        <v>115</v>
      </c>
      <c r="AL164" s="14">
        <v>0.781</v>
      </c>
      <c r="AM164" s="14">
        <v>1.98</v>
      </c>
      <c r="AN164" s="199">
        <v>20.1</v>
      </c>
      <c r="AO164" s="737"/>
      <c r="AP164" s="429">
        <f>(8760/1000)*(Summary!$F$10*$AN164+Summary!$F$9*$AM164+Summary!$F$8*$AL164)</f>
        <v>58.66221600000001</v>
      </c>
      <c r="AQ164" s="430">
        <f t="shared" si="8"/>
        <v>48.66221600000001</v>
      </c>
      <c r="AR164" s="431"/>
      <c r="AS164" s="66" t="str">
        <f t="shared" si="6"/>
        <v>Y</v>
      </c>
      <c r="AT164" s="38">
        <f t="shared" si="7"/>
        <v>10</v>
      </c>
      <c r="AU164" s="432" t="s">
        <v>0</v>
      </c>
      <c r="AV164" s="826"/>
      <c r="AW164" s="778">
        <f>Summary!$D$33</f>
        <v>30</v>
      </c>
    </row>
    <row r="165" spans="1:49" ht="25.5">
      <c r="A165" s="541">
        <v>159</v>
      </c>
      <c r="B165" s="405">
        <v>457</v>
      </c>
      <c r="C165" s="130" t="s">
        <v>702</v>
      </c>
      <c r="D165" s="184">
        <v>39626</v>
      </c>
      <c r="E165" s="182" t="s">
        <v>431</v>
      </c>
      <c r="F165" s="182" t="s">
        <v>432</v>
      </c>
      <c r="G165" s="35" t="s">
        <v>535</v>
      </c>
      <c r="H165" s="673">
        <v>1</v>
      </c>
      <c r="I165" s="34" t="s">
        <v>564</v>
      </c>
      <c r="J165" s="14">
        <v>2</v>
      </c>
      <c r="K165" s="479">
        <v>2.8</v>
      </c>
      <c r="L165" s="14" t="s">
        <v>557</v>
      </c>
      <c r="M165" s="14">
        <v>8192</v>
      </c>
      <c r="N165" s="43">
        <v>8</v>
      </c>
      <c r="O165" s="14">
        <v>1</v>
      </c>
      <c r="P165" s="35" t="s">
        <v>551</v>
      </c>
      <c r="Q165" s="35">
        <v>0</v>
      </c>
      <c r="R165" s="35"/>
      <c r="S165" s="35"/>
      <c r="T165" s="199" t="s">
        <v>441</v>
      </c>
      <c r="U165" s="34">
        <v>1</v>
      </c>
      <c r="V165" s="14"/>
      <c r="W165" s="14" t="s">
        <v>565</v>
      </c>
      <c r="X165" s="191" t="s">
        <v>540</v>
      </c>
      <c r="Y165" s="26"/>
      <c r="Z165" s="199" t="s">
        <v>398</v>
      </c>
      <c r="AA165" s="532">
        <v>130</v>
      </c>
      <c r="AB165" s="533">
        <v>87</v>
      </c>
      <c r="AC165" s="533" t="s">
        <v>441</v>
      </c>
      <c r="AD165" s="199" t="s">
        <v>441</v>
      </c>
      <c r="AE165" s="15" t="s">
        <v>441</v>
      </c>
      <c r="AF165" s="14" t="s">
        <v>438</v>
      </c>
      <c r="AG165" s="14" t="s">
        <v>441</v>
      </c>
      <c r="AH165" s="14" t="s">
        <v>441</v>
      </c>
      <c r="AI165" s="14" t="s">
        <v>541</v>
      </c>
      <c r="AJ165" s="198" t="s">
        <v>541</v>
      </c>
      <c r="AK165" s="34">
        <v>115</v>
      </c>
      <c r="AL165" s="14">
        <v>0.783</v>
      </c>
      <c r="AM165" s="14">
        <v>1.98</v>
      </c>
      <c r="AN165" s="199">
        <v>20.2</v>
      </c>
      <c r="AO165" s="737"/>
      <c r="AP165" s="429">
        <f>(8760/1000)*(Summary!$F$10*$AN165+Summary!$F$9*$AM165+Summary!$F$8*$AL165)</f>
        <v>58.935528</v>
      </c>
      <c r="AQ165" s="430">
        <f t="shared" si="8"/>
        <v>48.935528</v>
      </c>
      <c r="AR165" s="431"/>
      <c r="AS165" s="66" t="str">
        <f t="shared" si="6"/>
        <v>Y</v>
      </c>
      <c r="AT165" s="38">
        <f t="shared" si="7"/>
        <v>10</v>
      </c>
      <c r="AU165" s="432" t="s">
        <v>0</v>
      </c>
      <c r="AV165" s="826"/>
      <c r="AW165" s="778">
        <f>Summary!$D$33</f>
        <v>30</v>
      </c>
    </row>
    <row r="166" spans="1:49" ht="60">
      <c r="A166" s="541">
        <v>160</v>
      </c>
      <c r="B166" s="405">
        <v>145</v>
      </c>
      <c r="C166" s="40" t="s">
        <v>710</v>
      </c>
      <c r="D166" s="77">
        <v>39508</v>
      </c>
      <c r="E166" s="37" t="s">
        <v>431</v>
      </c>
      <c r="F166" s="37" t="s">
        <v>432</v>
      </c>
      <c r="G166" s="65" t="s">
        <v>754</v>
      </c>
      <c r="H166" s="668">
        <v>1</v>
      </c>
      <c r="I166" s="293" t="s">
        <v>760</v>
      </c>
      <c r="J166" s="37">
        <v>2</v>
      </c>
      <c r="K166" s="466">
        <v>2.4</v>
      </c>
      <c r="L166" s="37" t="s">
        <v>758</v>
      </c>
      <c r="M166" s="37">
        <v>4096</v>
      </c>
      <c r="N166" s="43">
        <v>4</v>
      </c>
      <c r="O166" s="37">
        <v>1</v>
      </c>
      <c r="P166" s="65" t="s">
        <v>672</v>
      </c>
      <c r="Q166" s="65" t="s">
        <v>673</v>
      </c>
      <c r="R166" s="49" t="s">
        <v>620</v>
      </c>
      <c r="S166" s="65" t="s">
        <v>397</v>
      </c>
      <c r="T166" s="52"/>
      <c r="U166" s="40">
        <v>0</v>
      </c>
      <c r="V166" s="72"/>
      <c r="W166" s="37"/>
      <c r="X166" s="65"/>
      <c r="Y166" s="65"/>
      <c r="Z166" s="57" t="s">
        <v>398</v>
      </c>
      <c r="AA166" s="492" t="s">
        <v>730</v>
      </c>
      <c r="AB166" s="495">
        <v>0.85</v>
      </c>
      <c r="AC166" s="488" t="s">
        <v>441</v>
      </c>
      <c r="AD166" s="57" t="s">
        <v>441</v>
      </c>
      <c r="AE166" s="58" t="s">
        <v>441</v>
      </c>
      <c r="AF166" s="39" t="s">
        <v>441</v>
      </c>
      <c r="AG166" s="39" t="s">
        <v>441</v>
      </c>
      <c r="AH166" s="39" t="s">
        <v>441</v>
      </c>
      <c r="AI166" s="37" t="s">
        <v>731</v>
      </c>
      <c r="AJ166" s="67" t="s">
        <v>732</v>
      </c>
      <c r="AK166" s="50" t="s">
        <v>369</v>
      </c>
      <c r="AL166" s="37">
        <v>0.9</v>
      </c>
      <c r="AM166" s="37">
        <v>1.9</v>
      </c>
      <c r="AN166" s="52">
        <v>20</v>
      </c>
      <c r="AO166" s="68"/>
      <c r="AP166" s="429">
        <f>(8760/1000)*(Summary!$F$10*$AN166+Summary!$F$9*$AM166+Summary!$F$8*$AL166)</f>
        <v>58.9548</v>
      </c>
      <c r="AQ166" s="430">
        <f t="shared" si="8"/>
        <v>48.9548</v>
      </c>
      <c r="AR166" s="431"/>
      <c r="AS166" s="66" t="str">
        <f t="shared" si="6"/>
        <v>Y</v>
      </c>
      <c r="AT166" s="38">
        <f t="shared" si="7"/>
        <v>10</v>
      </c>
      <c r="AU166" s="432" t="s">
        <v>0</v>
      </c>
      <c r="AV166" s="826"/>
      <c r="AW166" s="778">
        <f>Summary!$D$33</f>
        <v>30</v>
      </c>
    </row>
    <row r="167" spans="1:49" s="5" customFormat="1" ht="12.75">
      <c r="A167" s="541">
        <v>161</v>
      </c>
      <c r="B167" s="405">
        <v>291</v>
      </c>
      <c r="C167" s="40" t="s">
        <v>711</v>
      </c>
      <c r="D167" s="59">
        <v>39685</v>
      </c>
      <c r="E167" s="37" t="s">
        <v>431</v>
      </c>
      <c r="F167" s="37" t="s">
        <v>432</v>
      </c>
      <c r="G167" s="49" t="s">
        <v>265</v>
      </c>
      <c r="H167" s="667">
        <v>1</v>
      </c>
      <c r="I167" s="50" t="s">
        <v>268</v>
      </c>
      <c r="J167" s="39">
        <v>2</v>
      </c>
      <c r="K167" s="465">
        <v>2.53</v>
      </c>
      <c r="L167" s="39" t="s">
        <v>66</v>
      </c>
      <c r="M167" s="39">
        <v>4096</v>
      </c>
      <c r="N167" s="43">
        <v>4</v>
      </c>
      <c r="O167" s="39">
        <v>1</v>
      </c>
      <c r="P167" s="49">
        <v>160</v>
      </c>
      <c r="Q167" s="49" t="s">
        <v>110</v>
      </c>
      <c r="R167" s="49" t="s">
        <v>274</v>
      </c>
      <c r="S167" s="49" t="s">
        <v>441</v>
      </c>
      <c r="T167" s="57" t="s">
        <v>438</v>
      </c>
      <c r="U167" s="50">
        <v>1</v>
      </c>
      <c r="V167" s="39" t="s">
        <v>277</v>
      </c>
      <c r="W167" s="39">
        <v>512</v>
      </c>
      <c r="X167" s="75" t="s">
        <v>449</v>
      </c>
      <c r="Y167" s="75"/>
      <c r="Z167" s="57" t="s">
        <v>398</v>
      </c>
      <c r="AA167" s="487">
        <v>90</v>
      </c>
      <c r="AB167" s="496">
        <v>0.87</v>
      </c>
      <c r="AC167" s="489" t="s">
        <v>441</v>
      </c>
      <c r="AD167" s="57" t="s">
        <v>441</v>
      </c>
      <c r="AE167" s="58" t="s">
        <v>438</v>
      </c>
      <c r="AF167" s="39" t="s">
        <v>438</v>
      </c>
      <c r="AG167" s="39" t="s">
        <v>441</v>
      </c>
      <c r="AH167" s="39" t="s">
        <v>441</v>
      </c>
      <c r="AI167" s="39">
        <v>100</v>
      </c>
      <c r="AJ167" s="61">
        <v>100</v>
      </c>
      <c r="AK167" s="50">
        <v>230</v>
      </c>
      <c r="AL167" s="39">
        <v>0.84</v>
      </c>
      <c r="AM167" s="39">
        <v>1.81</v>
      </c>
      <c r="AN167" s="57">
        <v>20.19</v>
      </c>
      <c r="AO167" s="53"/>
      <c r="AP167" s="429">
        <f>(8760/1000)*(Summary!$F$10*$AN167+Summary!$F$9*$AM167+Summary!$F$8*$AL167)</f>
        <v>59.059920000000005</v>
      </c>
      <c r="AQ167" s="430">
        <f t="shared" si="8"/>
        <v>49.059920000000005</v>
      </c>
      <c r="AR167" s="431"/>
      <c r="AS167" s="66" t="str">
        <f t="shared" si="6"/>
        <v>Y</v>
      </c>
      <c r="AT167" s="38">
        <f t="shared" si="7"/>
        <v>10</v>
      </c>
      <c r="AU167" s="432" t="s">
        <v>0</v>
      </c>
      <c r="AV167" s="834"/>
      <c r="AW167" s="778">
        <f>Summary!$D$33</f>
        <v>30</v>
      </c>
    </row>
    <row r="168" spans="1:49" s="4" customFormat="1" ht="12.75">
      <c r="A168" s="541">
        <v>162</v>
      </c>
      <c r="B168" s="405">
        <v>18</v>
      </c>
      <c r="C168" s="462" t="s">
        <v>718</v>
      </c>
      <c r="D168" s="43" t="s">
        <v>456</v>
      </c>
      <c r="E168" s="46" t="s">
        <v>431</v>
      </c>
      <c r="F168" s="46" t="s">
        <v>446</v>
      </c>
      <c r="G168" s="172"/>
      <c r="H168" s="666">
        <v>1</v>
      </c>
      <c r="I168" s="42" t="s">
        <v>457</v>
      </c>
      <c r="J168" s="43">
        <v>2</v>
      </c>
      <c r="K168" s="464">
        <v>2.4</v>
      </c>
      <c r="L168" s="43" t="s">
        <v>435</v>
      </c>
      <c r="M168" s="684">
        <v>4096</v>
      </c>
      <c r="N168" s="43">
        <v>4</v>
      </c>
      <c r="O168" s="43">
        <v>2</v>
      </c>
      <c r="P168" s="172">
        <v>320</v>
      </c>
      <c r="Q168" s="172" t="s">
        <v>436</v>
      </c>
      <c r="R168" s="172" t="s">
        <v>397</v>
      </c>
      <c r="S168" s="172" t="s">
        <v>397</v>
      </c>
      <c r="T168" s="44" t="s">
        <v>441</v>
      </c>
      <c r="U168" s="42">
        <v>0</v>
      </c>
      <c r="V168" s="43"/>
      <c r="W168" s="43"/>
      <c r="X168" s="172" t="s">
        <v>449</v>
      </c>
      <c r="Y168" s="172"/>
      <c r="Z168" s="44" t="s">
        <v>398</v>
      </c>
      <c r="AA168" s="485">
        <v>75</v>
      </c>
      <c r="AB168" s="486">
        <v>87</v>
      </c>
      <c r="AC168" s="486" t="s">
        <v>441</v>
      </c>
      <c r="AD168" s="44" t="s">
        <v>441</v>
      </c>
      <c r="AE168" s="218" t="s">
        <v>441</v>
      </c>
      <c r="AF168" s="43" t="s">
        <v>441</v>
      </c>
      <c r="AG168" s="43" t="s">
        <v>441</v>
      </c>
      <c r="AH168" s="43" t="s">
        <v>441</v>
      </c>
      <c r="AI168" s="43">
        <v>1000</v>
      </c>
      <c r="AJ168" s="175">
        <v>1000</v>
      </c>
      <c r="AK168" s="42">
        <v>230</v>
      </c>
      <c r="AL168" s="43">
        <v>0.9</v>
      </c>
      <c r="AM168" s="43">
        <v>1.7</v>
      </c>
      <c r="AN168" s="44">
        <v>20.3</v>
      </c>
      <c r="AO168" s="45"/>
      <c r="AP168" s="429">
        <f>(8760/1000)*(Summary!$F$10*$AN168+Summary!$F$9*$AM168+Summary!$F$8*$AL168)</f>
        <v>59.568</v>
      </c>
      <c r="AQ168" s="430">
        <f t="shared" si="8"/>
        <v>49.568</v>
      </c>
      <c r="AR168" s="431"/>
      <c r="AS168" s="66" t="str">
        <f t="shared" si="6"/>
        <v>Y</v>
      </c>
      <c r="AT168" s="38">
        <f t="shared" si="7"/>
        <v>10</v>
      </c>
      <c r="AU168" s="432" t="s">
        <v>0</v>
      </c>
      <c r="AV168" s="829"/>
      <c r="AW168" s="778">
        <f>Summary!$D$33</f>
        <v>30</v>
      </c>
    </row>
    <row r="169" spans="1:49" ht="12.75">
      <c r="A169" s="541">
        <v>163</v>
      </c>
      <c r="B169" s="405">
        <v>289</v>
      </c>
      <c r="C169" s="40" t="s">
        <v>711</v>
      </c>
      <c r="D169" s="59">
        <v>39685</v>
      </c>
      <c r="E169" s="37" t="s">
        <v>431</v>
      </c>
      <c r="F169" s="37" t="s">
        <v>432</v>
      </c>
      <c r="G169" s="49" t="s">
        <v>265</v>
      </c>
      <c r="H169" s="667">
        <v>1</v>
      </c>
      <c r="I169" s="50" t="s">
        <v>268</v>
      </c>
      <c r="J169" s="39">
        <v>2</v>
      </c>
      <c r="K169" s="465">
        <v>2.8</v>
      </c>
      <c r="L169" s="39" t="s">
        <v>66</v>
      </c>
      <c r="M169" s="81">
        <v>4096</v>
      </c>
      <c r="N169" s="43">
        <v>4</v>
      </c>
      <c r="O169" s="39">
        <v>1</v>
      </c>
      <c r="P169" s="49">
        <v>320</v>
      </c>
      <c r="Q169" s="49" t="s">
        <v>110</v>
      </c>
      <c r="R169" s="49" t="s">
        <v>274</v>
      </c>
      <c r="S169" s="49" t="s">
        <v>438</v>
      </c>
      <c r="T169" s="57" t="s">
        <v>438</v>
      </c>
      <c r="U169" s="50">
        <v>2</v>
      </c>
      <c r="V169" s="39" t="s">
        <v>276</v>
      </c>
      <c r="W169" s="39">
        <v>512</v>
      </c>
      <c r="X169" s="75" t="s">
        <v>449</v>
      </c>
      <c r="Y169" s="75"/>
      <c r="Z169" s="57" t="s">
        <v>398</v>
      </c>
      <c r="AA169" s="487">
        <v>90</v>
      </c>
      <c r="AB169" s="496">
        <v>0.87</v>
      </c>
      <c r="AC169" s="489" t="s">
        <v>441</v>
      </c>
      <c r="AD169" s="57" t="s">
        <v>441</v>
      </c>
      <c r="AE169" s="58" t="s">
        <v>438</v>
      </c>
      <c r="AF169" s="39" t="s">
        <v>438</v>
      </c>
      <c r="AG169" s="39" t="s">
        <v>441</v>
      </c>
      <c r="AH169" s="39" t="s">
        <v>441</v>
      </c>
      <c r="AI169" s="39">
        <v>100</v>
      </c>
      <c r="AJ169" s="61">
        <v>100</v>
      </c>
      <c r="AK169" s="50">
        <v>230</v>
      </c>
      <c r="AL169" s="39">
        <v>0.81</v>
      </c>
      <c r="AM169" s="39">
        <v>1.3</v>
      </c>
      <c r="AN169" s="57">
        <v>20.85</v>
      </c>
      <c r="AO169" s="53"/>
      <c r="AP169" s="429">
        <f>(8760/1000)*(Summary!$F$10*$AN169+Summary!$F$9*$AM169+Summary!$F$8*$AL169)</f>
        <v>60.18995999999999</v>
      </c>
      <c r="AQ169" s="430">
        <f t="shared" si="8"/>
        <v>50.18995999999999</v>
      </c>
      <c r="AR169" s="431"/>
      <c r="AS169" s="66" t="str">
        <f t="shared" si="6"/>
        <v>Y</v>
      </c>
      <c r="AT169" s="38">
        <f t="shared" si="7"/>
        <v>10</v>
      </c>
      <c r="AU169" s="432" t="s">
        <v>0</v>
      </c>
      <c r="AV169" s="826">
        <v>64</v>
      </c>
      <c r="AW169" s="778">
        <f>Summary!$D$33</f>
        <v>30</v>
      </c>
    </row>
    <row r="170" spans="1:49" ht="12.75">
      <c r="A170" s="541">
        <v>164</v>
      </c>
      <c r="B170" s="405">
        <v>9</v>
      </c>
      <c r="C170" s="462" t="s">
        <v>718</v>
      </c>
      <c r="D170" s="43" t="s">
        <v>447</v>
      </c>
      <c r="E170" s="46" t="s">
        <v>431</v>
      </c>
      <c r="F170" s="46" t="s">
        <v>432</v>
      </c>
      <c r="G170" s="172"/>
      <c r="H170" s="666">
        <v>1</v>
      </c>
      <c r="I170" s="42" t="s">
        <v>448</v>
      </c>
      <c r="J170" s="43">
        <v>2</v>
      </c>
      <c r="K170" s="464">
        <v>2.26</v>
      </c>
      <c r="L170" s="43" t="s">
        <v>435</v>
      </c>
      <c r="M170" s="43">
        <v>4096</v>
      </c>
      <c r="N170" s="43">
        <v>4</v>
      </c>
      <c r="O170" s="43">
        <v>2</v>
      </c>
      <c r="P170" s="172">
        <v>360</v>
      </c>
      <c r="Q170" s="172" t="s">
        <v>436</v>
      </c>
      <c r="R170" s="172" t="s">
        <v>397</v>
      </c>
      <c r="S170" s="172" t="s">
        <v>397</v>
      </c>
      <c r="T170" s="44" t="s">
        <v>438</v>
      </c>
      <c r="U170" s="42">
        <v>1</v>
      </c>
      <c r="V170" s="43" t="s">
        <v>439</v>
      </c>
      <c r="W170" s="43">
        <v>256</v>
      </c>
      <c r="X170" s="172" t="s">
        <v>449</v>
      </c>
      <c r="Y170" s="172"/>
      <c r="Z170" s="44" t="s">
        <v>398</v>
      </c>
      <c r="AA170" s="485">
        <v>120</v>
      </c>
      <c r="AB170" s="486">
        <v>86.6</v>
      </c>
      <c r="AC170" s="486" t="s">
        <v>441</v>
      </c>
      <c r="AD170" s="44" t="s">
        <v>441</v>
      </c>
      <c r="AE170" s="218" t="s">
        <v>441</v>
      </c>
      <c r="AF170" s="43" t="s">
        <v>441</v>
      </c>
      <c r="AG170" s="43" t="s">
        <v>441</v>
      </c>
      <c r="AH170" s="43" t="s">
        <v>441</v>
      </c>
      <c r="AI170" s="43">
        <v>1000</v>
      </c>
      <c r="AJ170" s="175">
        <v>1000</v>
      </c>
      <c r="AK170" s="42">
        <v>115</v>
      </c>
      <c r="AL170" s="43">
        <v>1.21</v>
      </c>
      <c r="AM170" s="43">
        <v>1.23</v>
      </c>
      <c r="AN170" s="44">
        <v>20.1</v>
      </c>
      <c r="AO170" s="47"/>
      <c r="AP170" s="429">
        <f>(8760/1000)*(Summary!$F$10*$AN170+Summary!$F$9*$AM170+Summary!$F$8*$AL170)</f>
        <v>60.260040000000004</v>
      </c>
      <c r="AQ170" s="430">
        <f t="shared" si="8"/>
        <v>50.260040000000004</v>
      </c>
      <c r="AR170" s="431"/>
      <c r="AS170" s="66" t="str">
        <f t="shared" si="6"/>
        <v>Y</v>
      </c>
      <c r="AT170" s="38">
        <f t="shared" si="7"/>
        <v>10</v>
      </c>
      <c r="AU170" s="432" t="s">
        <v>0</v>
      </c>
      <c r="AV170" s="826">
        <v>64</v>
      </c>
      <c r="AW170" s="778">
        <f>Summary!$D$33</f>
        <v>30</v>
      </c>
    </row>
    <row r="171" spans="1:49" s="5" customFormat="1" ht="12.75">
      <c r="A171" s="541">
        <v>165</v>
      </c>
      <c r="B171" s="405">
        <v>55</v>
      </c>
      <c r="C171" s="462" t="s">
        <v>718</v>
      </c>
      <c r="D171" s="43" t="s">
        <v>466</v>
      </c>
      <c r="E171" s="46" t="s">
        <v>431</v>
      </c>
      <c r="F171" s="46" t="s">
        <v>432</v>
      </c>
      <c r="G171" s="172"/>
      <c r="H171" s="666">
        <v>1</v>
      </c>
      <c r="I171" s="42" t="s">
        <v>455</v>
      </c>
      <c r="J171" s="43">
        <v>2</v>
      </c>
      <c r="K171" s="464">
        <v>2.53</v>
      </c>
      <c r="L171" s="43" t="s">
        <v>435</v>
      </c>
      <c r="M171" s="43">
        <v>4096</v>
      </c>
      <c r="N171" s="43">
        <v>4</v>
      </c>
      <c r="O171" s="43">
        <v>1</v>
      </c>
      <c r="P171" s="172">
        <v>320</v>
      </c>
      <c r="Q171" s="172" t="s">
        <v>436</v>
      </c>
      <c r="R171" s="172" t="s">
        <v>397</v>
      </c>
      <c r="S171" s="172" t="s">
        <v>397</v>
      </c>
      <c r="T171" s="44" t="s">
        <v>438</v>
      </c>
      <c r="U171" s="42">
        <v>1</v>
      </c>
      <c r="V171" s="43" t="s">
        <v>471</v>
      </c>
      <c r="W171" s="43">
        <v>256</v>
      </c>
      <c r="X171" s="172" t="s">
        <v>449</v>
      </c>
      <c r="Y171" s="172"/>
      <c r="Z171" s="44" t="s">
        <v>398</v>
      </c>
      <c r="AA171" s="485">
        <v>90</v>
      </c>
      <c r="AB171" s="486">
        <v>86.6</v>
      </c>
      <c r="AC171" s="486" t="s">
        <v>441</v>
      </c>
      <c r="AD171" s="44" t="s">
        <v>441</v>
      </c>
      <c r="AE171" s="218" t="s">
        <v>441</v>
      </c>
      <c r="AF171" s="43" t="s">
        <v>441</v>
      </c>
      <c r="AG171" s="43" t="s">
        <v>441</v>
      </c>
      <c r="AH171" s="43" t="s">
        <v>441</v>
      </c>
      <c r="AI171" s="43">
        <v>1000</v>
      </c>
      <c r="AJ171" s="175">
        <v>1000</v>
      </c>
      <c r="AK171" s="42">
        <v>115</v>
      </c>
      <c r="AL171" s="43">
        <v>1.39</v>
      </c>
      <c r="AM171" s="43">
        <v>1.68</v>
      </c>
      <c r="AN171" s="44">
        <v>19.6</v>
      </c>
      <c r="AO171" s="45"/>
      <c r="AP171" s="429">
        <f>(8760/1000)*(Summary!$F$10*$AN171+Summary!$F$9*$AM171+Summary!$F$8*$AL171)</f>
        <v>60.286319999999996</v>
      </c>
      <c r="AQ171" s="430">
        <f t="shared" si="8"/>
        <v>50.286319999999996</v>
      </c>
      <c r="AR171" s="431"/>
      <c r="AS171" s="66" t="str">
        <f t="shared" si="6"/>
        <v>Y</v>
      </c>
      <c r="AT171" s="38">
        <f t="shared" si="7"/>
        <v>10</v>
      </c>
      <c r="AU171" s="432" t="s">
        <v>0</v>
      </c>
      <c r="AV171" s="834">
        <v>64</v>
      </c>
      <c r="AW171" s="778">
        <f>Summary!$D$33</f>
        <v>30</v>
      </c>
    </row>
    <row r="172" spans="1:49" s="5" customFormat="1" ht="12.75">
      <c r="A172" s="541">
        <v>166</v>
      </c>
      <c r="B172" s="405">
        <v>2</v>
      </c>
      <c r="C172" s="462" t="s">
        <v>718</v>
      </c>
      <c r="D172" s="43" t="s">
        <v>430</v>
      </c>
      <c r="E172" s="46" t="s">
        <v>431</v>
      </c>
      <c r="F172" s="46" t="s">
        <v>432</v>
      </c>
      <c r="G172" s="172"/>
      <c r="H172" s="666">
        <v>1</v>
      </c>
      <c r="I172" s="42" t="s">
        <v>434</v>
      </c>
      <c r="J172" s="43">
        <v>2</v>
      </c>
      <c r="K172" s="464">
        <v>2.8</v>
      </c>
      <c r="L172" s="43" t="s">
        <v>435</v>
      </c>
      <c r="M172" s="684">
        <v>4096</v>
      </c>
      <c r="N172" s="43">
        <v>4</v>
      </c>
      <c r="O172" s="43">
        <v>2</v>
      </c>
      <c r="P172" s="172">
        <v>640</v>
      </c>
      <c r="Q172" s="172" t="s">
        <v>436</v>
      </c>
      <c r="R172" s="172" t="s">
        <v>437</v>
      </c>
      <c r="S172" s="172" t="s">
        <v>395</v>
      </c>
      <c r="T172" s="44" t="s">
        <v>438</v>
      </c>
      <c r="U172" s="42">
        <v>1</v>
      </c>
      <c r="V172" s="43" t="s">
        <v>439</v>
      </c>
      <c r="W172" s="43">
        <v>256</v>
      </c>
      <c r="X172" s="172" t="s">
        <v>440</v>
      </c>
      <c r="Y172" s="172"/>
      <c r="Z172" s="44" t="s">
        <v>398</v>
      </c>
      <c r="AA172" s="485">
        <v>120</v>
      </c>
      <c r="AB172" s="486">
        <v>87.1</v>
      </c>
      <c r="AC172" s="486" t="s">
        <v>441</v>
      </c>
      <c r="AD172" s="44" t="s">
        <v>441</v>
      </c>
      <c r="AE172" s="218" t="s">
        <v>441</v>
      </c>
      <c r="AF172" s="43" t="s">
        <v>441</v>
      </c>
      <c r="AG172" s="43" t="s">
        <v>441</v>
      </c>
      <c r="AH172" s="43" t="s">
        <v>441</v>
      </c>
      <c r="AI172" s="43">
        <v>1000</v>
      </c>
      <c r="AJ172" s="175">
        <v>1000</v>
      </c>
      <c r="AK172" s="42">
        <v>230</v>
      </c>
      <c r="AL172" s="43">
        <v>1.54</v>
      </c>
      <c r="AM172" s="43">
        <v>1.8</v>
      </c>
      <c r="AN172" s="44">
        <v>19.3</v>
      </c>
      <c r="AO172" s="45"/>
      <c r="AP172" s="429">
        <f>(8760/1000)*(Summary!$F$10*$AN172+Summary!$F$9*$AM172+Summary!$F$8*$AL172)</f>
        <v>60.39144</v>
      </c>
      <c r="AQ172" s="430">
        <f t="shared" si="8"/>
        <v>50.39144</v>
      </c>
      <c r="AR172" s="431"/>
      <c r="AS172" s="66" t="str">
        <f t="shared" si="6"/>
        <v>Y</v>
      </c>
      <c r="AT172" s="38">
        <f t="shared" si="7"/>
        <v>10</v>
      </c>
      <c r="AU172" s="432" t="s">
        <v>0</v>
      </c>
      <c r="AV172" s="826">
        <v>64</v>
      </c>
      <c r="AW172" s="778">
        <f>Summary!$D$33</f>
        <v>30</v>
      </c>
    </row>
    <row r="173" spans="1:49" s="5" customFormat="1" ht="12.75">
      <c r="A173" s="541">
        <v>167</v>
      </c>
      <c r="B173" s="405">
        <v>56</v>
      </c>
      <c r="C173" s="462" t="s">
        <v>718</v>
      </c>
      <c r="D173" s="43" t="s">
        <v>466</v>
      </c>
      <c r="E173" s="46" t="s">
        <v>431</v>
      </c>
      <c r="F173" s="46" t="s">
        <v>432</v>
      </c>
      <c r="G173" s="172"/>
      <c r="H173" s="666">
        <v>1</v>
      </c>
      <c r="I173" s="42" t="s">
        <v>455</v>
      </c>
      <c r="J173" s="43">
        <v>2</v>
      </c>
      <c r="K173" s="464">
        <v>2.53</v>
      </c>
      <c r="L173" s="43" t="s">
        <v>435</v>
      </c>
      <c r="M173" s="684">
        <v>4096</v>
      </c>
      <c r="N173" s="43">
        <v>4</v>
      </c>
      <c r="O173" s="43">
        <v>1</v>
      </c>
      <c r="P173" s="172">
        <v>320</v>
      </c>
      <c r="Q173" s="172" t="s">
        <v>436</v>
      </c>
      <c r="R173" s="172" t="s">
        <v>397</v>
      </c>
      <c r="S173" s="172" t="s">
        <v>397</v>
      </c>
      <c r="T173" s="44" t="s">
        <v>438</v>
      </c>
      <c r="U173" s="42">
        <v>1</v>
      </c>
      <c r="V173" s="43" t="s">
        <v>471</v>
      </c>
      <c r="W173" s="43">
        <v>256</v>
      </c>
      <c r="X173" s="172" t="s">
        <v>449</v>
      </c>
      <c r="Y173" s="172"/>
      <c r="Z173" s="44" t="s">
        <v>398</v>
      </c>
      <c r="AA173" s="485">
        <v>90</v>
      </c>
      <c r="AB173" s="486">
        <v>86.6</v>
      </c>
      <c r="AC173" s="486" t="s">
        <v>441</v>
      </c>
      <c r="AD173" s="44" t="s">
        <v>441</v>
      </c>
      <c r="AE173" s="218" t="s">
        <v>441</v>
      </c>
      <c r="AF173" s="43" t="s">
        <v>441</v>
      </c>
      <c r="AG173" s="43" t="s">
        <v>441</v>
      </c>
      <c r="AH173" s="43" t="s">
        <v>441</v>
      </c>
      <c r="AI173" s="43">
        <v>1000</v>
      </c>
      <c r="AJ173" s="175">
        <v>1000</v>
      </c>
      <c r="AK173" s="42">
        <v>230</v>
      </c>
      <c r="AL173" s="43">
        <v>1.47</v>
      </c>
      <c r="AM173" s="43">
        <v>1.76</v>
      </c>
      <c r="AN173" s="44">
        <v>19.6</v>
      </c>
      <c r="AO173" s="45"/>
      <c r="AP173" s="429">
        <f>(8760/1000)*(Summary!$F$10*$AN173+Summary!$F$9*$AM173+Summary!$F$8*$AL173)</f>
        <v>60.77688</v>
      </c>
      <c r="AQ173" s="430">
        <f t="shared" si="8"/>
        <v>50.77688</v>
      </c>
      <c r="AR173" s="431"/>
      <c r="AS173" s="66" t="str">
        <f t="shared" si="6"/>
        <v>Y</v>
      </c>
      <c r="AT173" s="38">
        <f t="shared" si="7"/>
        <v>10</v>
      </c>
      <c r="AU173" s="432" t="s">
        <v>0</v>
      </c>
      <c r="AV173" s="834">
        <v>64</v>
      </c>
      <c r="AW173" s="778">
        <f>Summary!$D$33</f>
        <v>30</v>
      </c>
    </row>
    <row r="174" spans="1:49" ht="12.75">
      <c r="A174" s="541">
        <v>168</v>
      </c>
      <c r="B174" s="405">
        <v>244</v>
      </c>
      <c r="C174" s="54" t="s">
        <v>705</v>
      </c>
      <c r="D174" s="168">
        <v>39600</v>
      </c>
      <c r="E174" s="104" t="s">
        <v>431</v>
      </c>
      <c r="F174" s="104" t="s">
        <v>432</v>
      </c>
      <c r="G174" s="56"/>
      <c r="H174" s="670">
        <v>1</v>
      </c>
      <c r="I174" s="107" t="s">
        <v>821</v>
      </c>
      <c r="J174" s="60">
        <v>2</v>
      </c>
      <c r="K174" s="472">
        <v>2.53</v>
      </c>
      <c r="L174" s="60" t="s">
        <v>93</v>
      </c>
      <c r="M174" s="60">
        <v>4096</v>
      </c>
      <c r="N174" s="43">
        <v>4</v>
      </c>
      <c r="O174" s="60">
        <v>1</v>
      </c>
      <c r="P174" s="55" t="s">
        <v>723</v>
      </c>
      <c r="Q174" s="55" t="s">
        <v>94</v>
      </c>
      <c r="R174" s="55" t="s">
        <v>97</v>
      </c>
      <c r="S174" s="55" t="s">
        <v>438</v>
      </c>
      <c r="T174" s="108" t="s">
        <v>438</v>
      </c>
      <c r="U174" s="50">
        <v>1</v>
      </c>
      <c r="V174" s="39" t="s">
        <v>98</v>
      </c>
      <c r="W174" s="39">
        <v>128</v>
      </c>
      <c r="X174" s="75" t="s">
        <v>474</v>
      </c>
      <c r="Y174" s="75" t="s">
        <v>695</v>
      </c>
      <c r="Z174" s="108" t="s">
        <v>398</v>
      </c>
      <c r="AA174" s="490">
        <v>100</v>
      </c>
      <c r="AB174" s="521">
        <v>0.86</v>
      </c>
      <c r="AC174" s="521" t="s">
        <v>441</v>
      </c>
      <c r="AD174" s="108" t="s">
        <v>441</v>
      </c>
      <c r="AE174" s="254" t="s">
        <v>441</v>
      </c>
      <c r="AF174" s="60" t="s">
        <v>438</v>
      </c>
      <c r="AG174" s="60" t="s">
        <v>441</v>
      </c>
      <c r="AH174" s="60" t="s">
        <v>441</v>
      </c>
      <c r="AI174" s="60">
        <v>1000</v>
      </c>
      <c r="AJ174" s="112">
        <v>1000</v>
      </c>
      <c r="AK174" s="107">
        <v>115</v>
      </c>
      <c r="AL174" s="60">
        <v>0.8</v>
      </c>
      <c r="AM174" s="60">
        <v>2.1</v>
      </c>
      <c r="AN174" s="108">
        <v>20.9</v>
      </c>
      <c r="AO174" s="105"/>
      <c r="AP174" s="429">
        <f>(8760/1000)*(Summary!$F$10*$AN174+Summary!$F$9*$AM174+Summary!$F$8*$AL174)</f>
        <v>60.96959999999999</v>
      </c>
      <c r="AQ174" s="430">
        <f t="shared" si="8"/>
        <v>50.96959999999999</v>
      </c>
      <c r="AR174" s="431"/>
      <c r="AS174" s="66" t="str">
        <f t="shared" si="6"/>
        <v>Y</v>
      </c>
      <c r="AT174" s="38">
        <f t="shared" si="7"/>
        <v>10</v>
      </c>
      <c r="AU174" s="432" t="s">
        <v>0</v>
      </c>
      <c r="AV174" s="833">
        <v>64</v>
      </c>
      <c r="AW174" s="778">
        <f>Summary!$D$33</f>
        <v>30</v>
      </c>
    </row>
    <row r="175" spans="1:49" s="5" customFormat="1" ht="12.75">
      <c r="A175" s="541">
        <v>169</v>
      </c>
      <c r="B175" s="405">
        <v>292</v>
      </c>
      <c r="C175" s="40" t="s">
        <v>711</v>
      </c>
      <c r="D175" s="59">
        <v>39685</v>
      </c>
      <c r="E175" s="37" t="s">
        <v>431</v>
      </c>
      <c r="F175" s="37" t="s">
        <v>432</v>
      </c>
      <c r="G175" s="49" t="s">
        <v>265</v>
      </c>
      <c r="H175" s="667">
        <v>1</v>
      </c>
      <c r="I175" s="50" t="s">
        <v>268</v>
      </c>
      <c r="J175" s="39">
        <v>2</v>
      </c>
      <c r="K175" s="465">
        <v>2.8</v>
      </c>
      <c r="L175" s="39" t="s">
        <v>66</v>
      </c>
      <c r="M175" s="39">
        <v>4096</v>
      </c>
      <c r="N175" s="43">
        <v>4</v>
      </c>
      <c r="O175" s="39">
        <v>2</v>
      </c>
      <c r="P175" s="49">
        <v>400</v>
      </c>
      <c r="Q175" s="49" t="s">
        <v>110</v>
      </c>
      <c r="R175" s="49" t="s">
        <v>274</v>
      </c>
      <c r="S175" s="49" t="s">
        <v>441</v>
      </c>
      <c r="T175" s="57" t="s">
        <v>438</v>
      </c>
      <c r="U175" s="50">
        <v>1</v>
      </c>
      <c r="V175" s="39" t="s">
        <v>278</v>
      </c>
      <c r="W175" s="39">
        <v>512</v>
      </c>
      <c r="X175" s="75" t="s">
        <v>451</v>
      </c>
      <c r="Y175" s="75"/>
      <c r="Z175" s="57" t="s">
        <v>398</v>
      </c>
      <c r="AA175" s="487">
        <v>135</v>
      </c>
      <c r="AB175" s="496">
        <v>0.87</v>
      </c>
      <c r="AC175" s="489" t="s">
        <v>441</v>
      </c>
      <c r="AD175" s="57" t="s">
        <v>441</v>
      </c>
      <c r="AE175" s="58" t="s">
        <v>438</v>
      </c>
      <c r="AF175" s="39" t="s">
        <v>438</v>
      </c>
      <c r="AG175" s="39" t="s">
        <v>441</v>
      </c>
      <c r="AH175" s="39" t="s">
        <v>441</v>
      </c>
      <c r="AI175" s="39">
        <v>100</v>
      </c>
      <c r="AJ175" s="61">
        <v>100</v>
      </c>
      <c r="AK175" s="50">
        <v>230</v>
      </c>
      <c r="AL175" s="39">
        <v>0.74</v>
      </c>
      <c r="AM175" s="39">
        <v>1.61</v>
      </c>
      <c r="AN175" s="57">
        <v>21.5</v>
      </c>
      <c r="AO175" s="53"/>
      <c r="AP175" s="429">
        <f>(8760/1000)*(Summary!$F$10*$AN175+Summary!$F$9*$AM175+Summary!$F$8*$AL175)</f>
        <v>61.80180000000001</v>
      </c>
      <c r="AQ175" s="430">
        <f t="shared" si="8"/>
        <v>51.80180000000001</v>
      </c>
      <c r="AR175" s="431"/>
      <c r="AS175" s="66" t="str">
        <f t="shared" si="6"/>
        <v>Y</v>
      </c>
      <c r="AT175" s="38">
        <f t="shared" si="7"/>
        <v>10</v>
      </c>
      <c r="AU175" s="432" t="s">
        <v>0</v>
      </c>
      <c r="AV175" s="834"/>
      <c r="AW175" s="778">
        <f>Summary!$D$33</f>
        <v>30</v>
      </c>
    </row>
    <row r="176" spans="1:49" ht="12.75">
      <c r="A176" s="541">
        <v>170</v>
      </c>
      <c r="B176" s="405">
        <v>242</v>
      </c>
      <c r="C176" s="54" t="s">
        <v>705</v>
      </c>
      <c r="D176" s="168">
        <v>39417</v>
      </c>
      <c r="E176" s="104" t="s">
        <v>431</v>
      </c>
      <c r="F176" s="104" t="s">
        <v>432</v>
      </c>
      <c r="G176" s="56"/>
      <c r="H176" s="670">
        <v>1</v>
      </c>
      <c r="I176" s="107" t="s">
        <v>821</v>
      </c>
      <c r="J176" s="60">
        <v>2</v>
      </c>
      <c r="K176" s="472">
        <v>2.6</v>
      </c>
      <c r="L176" s="60" t="s">
        <v>93</v>
      </c>
      <c r="M176" s="87">
        <v>4096</v>
      </c>
      <c r="N176" s="43">
        <v>4</v>
      </c>
      <c r="O176" s="60">
        <v>1</v>
      </c>
      <c r="P176" s="55" t="s">
        <v>729</v>
      </c>
      <c r="Q176" s="55" t="s">
        <v>94</v>
      </c>
      <c r="R176" s="55" t="s">
        <v>95</v>
      </c>
      <c r="S176" s="55" t="s">
        <v>438</v>
      </c>
      <c r="T176" s="108" t="s">
        <v>438</v>
      </c>
      <c r="U176" s="50">
        <v>1</v>
      </c>
      <c r="V176" s="39" t="s">
        <v>96</v>
      </c>
      <c r="W176" s="39">
        <v>128</v>
      </c>
      <c r="X176" s="75" t="s">
        <v>474</v>
      </c>
      <c r="Y176" s="75" t="s">
        <v>695</v>
      </c>
      <c r="Z176" s="108" t="s">
        <v>398</v>
      </c>
      <c r="AA176" s="490">
        <v>100</v>
      </c>
      <c r="AB176" s="521">
        <v>0.87</v>
      </c>
      <c r="AC176" s="521" t="s">
        <v>441</v>
      </c>
      <c r="AD176" s="108" t="s">
        <v>441</v>
      </c>
      <c r="AE176" s="254" t="s">
        <v>441</v>
      </c>
      <c r="AF176" s="60" t="s">
        <v>438</v>
      </c>
      <c r="AG176" s="60" t="s">
        <v>441</v>
      </c>
      <c r="AH176" s="60" t="s">
        <v>441</v>
      </c>
      <c r="AI176" s="60">
        <v>1000</v>
      </c>
      <c r="AJ176" s="112">
        <v>1000</v>
      </c>
      <c r="AK176" s="107">
        <v>115</v>
      </c>
      <c r="AL176" s="60">
        <v>0.7</v>
      </c>
      <c r="AM176" s="60">
        <v>2</v>
      </c>
      <c r="AN176" s="108">
        <v>21.5</v>
      </c>
      <c r="AO176" s="105"/>
      <c r="AP176" s="429">
        <f>(8760/1000)*(Summary!$F$10*$AN176+Summary!$F$9*$AM176+Summary!$F$8*$AL176)</f>
        <v>61.9332</v>
      </c>
      <c r="AQ176" s="430">
        <f t="shared" si="8"/>
        <v>51.9332</v>
      </c>
      <c r="AR176" s="431"/>
      <c r="AS176" s="66" t="str">
        <f t="shared" si="6"/>
        <v>Y</v>
      </c>
      <c r="AT176" s="38">
        <f t="shared" si="7"/>
        <v>10</v>
      </c>
      <c r="AU176" s="432" t="s">
        <v>0</v>
      </c>
      <c r="AV176" s="826">
        <v>64</v>
      </c>
      <c r="AW176" s="778">
        <f>Summary!$D$33</f>
        <v>30</v>
      </c>
    </row>
    <row r="177" spans="1:49" s="5" customFormat="1" ht="25.5">
      <c r="A177" s="541">
        <v>171</v>
      </c>
      <c r="B177" s="405">
        <v>79</v>
      </c>
      <c r="C177" s="130" t="s">
        <v>698</v>
      </c>
      <c r="D177" s="48">
        <v>39674</v>
      </c>
      <c r="E177" s="46" t="s">
        <v>431</v>
      </c>
      <c r="F177" s="46" t="s">
        <v>475</v>
      </c>
      <c r="G177" s="172" t="s">
        <v>431</v>
      </c>
      <c r="H177" s="666">
        <v>1</v>
      </c>
      <c r="I177" s="42" t="s">
        <v>477</v>
      </c>
      <c r="J177" s="43">
        <v>2</v>
      </c>
      <c r="K177" s="464">
        <v>2.5</v>
      </c>
      <c r="L177" s="43">
        <v>2</v>
      </c>
      <c r="M177" s="684">
        <v>4096</v>
      </c>
      <c r="N177" s="43">
        <v>4</v>
      </c>
      <c r="O177" s="43">
        <v>2</v>
      </c>
      <c r="P177" s="172" t="s">
        <v>478</v>
      </c>
      <c r="Q177" s="172" t="s">
        <v>479</v>
      </c>
      <c r="R177" s="172" t="s">
        <v>480</v>
      </c>
      <c r="S177" s="172" t="s">
        <v>475</v>
      </c>
      <c r="T177" s="44" t="s">
        <v>480</v>
      </c>
      <c r="U177" s="42">
        <v>1</v>
      </c>
      <c r="V177" s="43" t="s">
        <v>481</v>
      </c>
      <c r="W177" s="43">
        <v>512</v>
      </c>
      <c r="X177" s="172" t="s">
        <v>482</v>
      </c>
      <c r="Y177" s="172">
        <v>32</v>
      </c>
      <c r="Z177" s="44" t="s">
        <v>398</v>
      </c>
      <c r="AA177" s="485">
        <v>90.06</v>
      </c>
      <c r="AB177" s="486" t="s">
        <v>483</v>
      </c>
      <c r="AC177" s="486" t="s">
        <v>483</v>
      </c>
      <c r="AD177" s="44" t="s">
        <v>441</v>
      </c>
      <c r="AE177" s="218" t="s">
        <v>438</v>
      </c>
      <c r="AF177" s="43" t="s">
        <v>438</v>
      </c>
      <c r="AG177" s="43" t="s">
        <v>441</v>
      </c>
      <c r="AH177" s="43" t="s">
        <v>441</v>
      </c>
      <c r="AI177" s="43" t="s">
        <v>484</v>
      </c>
      <c r="AJ177" s="175" t="s">
        <v>484</v>
      </c>
      <c r="AK177" s="42">
        <v>230</v>
      </c>
      <c r="AL177" s="43">
        <v>1.24</v>
      </c>
      <c r="AM177" s="43">
        <v>1.53</v>
      </c>
      <c r="AN177" s="44">
        <v>20.59</v>
      </c>
      <c r="AO177" s="47" t="s">
        <v>485</v>
      </c>
      <c r="AP177" s="429">
        <f>(8760/1000)*(Summary!$F$10*$AN177+Summary!$F$9*$AM177+Summary!$F$8*$AL177)</f>
        <v>61.968239999999994</v>
      </c>
      <c r="AQ177" s="430">
        <f t="shared" si="8"/>
        <v>51.968239999999994</v>
      </c>
      <c r="AR177" s="431"/>
      <c r="AS177" s="66" t="str">
        <f t="shared" si="6"/>
        <v>Y</v>
      </c>
      <c r="AT177" s="38">
        <f t="shared" si="7"/>
        <v>10</v>
      </c>
      <c r="AU177" s="432" t="s">
        <v>0</v>
      </c>
      <c r="AV177" s="826"/>
      <c r="AW177" s="778">
        <f>Summary!$D$33</f>
        <v>30</v>
      </c>
    </row>
    <row r="178" spans="1:49" ht="45">
      <c r="A178" s="541">
        <v>172</v>
      </c>
      <c r="B178" s="405">
        <v>138</v>
      </c>
      <c r="C178" s="40" t="s">
        <v>710</v>
      </c>
      <c r="D178" s="77">
        <v>39508</v>
      </c>
      <c r="E178" s="37" t="s">
        <v>431</v>
      </c>
      <c r="F178" s="37" t="s">
        <v>632</v>
      </c>
      <c r="G178" s="65" t="s">
        <v>754</v>
      </c>
      <c r="H178" s="668">
        <v>1</v>
      </c>
      <c r="I178" s="293" t="s">
        <v>763</v>
      </c>
      <c r="J178" s="37">
        <v>1</v>
      </c>
      <c r="K178" s="466">
        <v>2</v>
      </c>
      <c r="L178" s="37" t="s">
        <v>758</v>
      </c>
      <c r="M178" s="37">
        <v>4096</v>
      </c>
      <c r="N178" s="43">
        <v>4</v>
      </c>
      <c r="O178" s="37">
        <v>1</v>
      </c>
      <c r="P178" s="65" t="s">
        <v>672</v>
      </c>
      <c r="Q178" s="65" t="s">
        <v>759</v>
      </c>
      <c r="R178" s="49" t="s">
        <v>620</v>
      </c>
      <c r="S178" s="65" t="s">
        <v>397</v>
      </c>
      <c r="T178" s="52"/>
      <c r="U178" s="40">
        <v>0</v>
      </c>
      <c r="V178" s="72"/>
      <c r="W178" s="37"/>
      <c r="X178" s="65"/>
      <c r="Y178" s="65"/>
      <c r="Z178" s="57" t="s">
        <v>398</v>
      </c>
      <c r="AA178" s="492" t="s">
        <v>761</v>
      </c>
      <c r="AB178" s="496">
        <v>0.85</v>
      </c>
      <c r="AC178" s="488" t="s">
        <v>441</v>
      </c>
      <c r="AD178" s="57" t="s">
        <v>441</v>
      </c>
      <c r="AE178" s="58" t="s">
        <v>441</v>
      </c>
      <c r="AF178" s="39" t="s">
        <v>441</v>
      </c>
      <c r="AG178" s="39" t="s">
        <v>441</v>
      </c>
      <c r="AH178" s="39" t="s">
        <v>441</v>
      </c>
      <c r="AI178" s="37" t="s">
        <v>731</v>
      </c>
      <c r="AJ178" s="67" t="s">
        <v>732</v>
      </c>
      <c r="AK178" s="50" t="s">
        <v>369</v>
      </c>
      <c r="AL178" s="37">
        <v>0.7</v>
      </c>
      <c r="AM178" s="37">
        <v>1.1</v>
      </c>
      <c r="AN178" s="52">
        <v>22</v>
      </c>
      <c r="AO178" s="68"/>
      <c r="AP178" s="429">
        <f>(8760/1000)*(Summary!$F$10*$AN178+Summary!$F$9*$AM178+Summary!$F$8*$AL178)</f>
        <v>62.4588</v>
      </c>
      <c r="AQ178" s="430">
        <f t="shared" si="8"/>
        <v>52.4588</v>
      </c>
      <c r="AR178" s="431"/>
      <c r="AS178" s="66" t="str">
        <f t="shared" si="6"/>
        <v>Y</v>
      </c>
      <c r="AT178" s="38">
        <f t="shared" si="7"/>
        <v>10</v>
      </c>
      <c r="AU178" s="432" t="s">
        <v>0</v>
      </c>
      <c r="AV178" s="826"/>
      <c r="AW178" s="778">
        <f>Summary!$D$33</f>
        <v>30</v>
      </c>
    </row>
    <row r="179" spans="1:243" s="123" customFormat="1" ht="45">
      <c r="A179" s="541">
        <v>173</v>
      </c>
      <c r="B179" s="405">
        <v>143</v>
      </c>
      <c r="C179" s="40" t="s">
        <v>710</v>
      </c>
      <c r="D179" s="77">
        <v>39508</v>
      </c>
      <c r="E179" s="37" t="s">
        <v>431</v>
      </c>
      <c r="F179" s="62"/>
      <c r="G179" s="65" t="s">
        <v>754</v>
      </c>
      <c r="H179" s="668">
        <v>1</v>
      </c>
      <c r="I179" s="293" t="s">
        <v>763</v>
      </c>
      <c r="J179" s="37">
        <v>1</v>
      </c>
      <c r="K179" s="466">
        <v>2</v>
      </c>
      <c r="L179" s="37" t="s">
        <v>758</v>
      </c>
      <c r="M179" s="37">
        <v>4096</v>
      </c>
      <c r="N179" s="43">
        <v>4</v>
      </c>
      <c r="O179" s="37">
        <v>1</v>
      </c>
      <c r="P179" s="65" t="s">
        <v>672</v>
      </c>
      <c r="Q179" s="65" t="s">
        <v>673</v>
      </c>
      <c r="R179" s="49" t="s">
        <v>620</v>
      </c>
      <c r="S179" s="65" t="s">
        <v>397</v>
      </c>
      <c r="T179" s="52"/>
      <c r="U179" s="40">
        <v>0</v>
      </c>
      <c r="V179" s="72"/>
      <c r="W179" s="37"/>
      <c r="X179" s="65"/>
      <c r="Y179" s="65"/>
      <c r="Z179" s="57" t="s">
        <v>398</v>
      </c>
      <c r="AA179" s="487" t="s">
        <v>730</v>
      </c>
      <c r="AB179" s="495">
        <v>0.86</v>
      </c>
      <c r="AC179" s="488" t="s">
        <v>441</v>
      </c>
      <c r="AD179" s="57" t="s">
        <v>441</v>
      </c>
      <c r="AE179" s="58" t="s">
        <v>438</v>
      </c>
      <c r="AF179" s="39" t="s">
        <v>438</v>
      </c>
      <c r="AG179" s="39" t="s">
        <v>441</v>
      </c>
      <c r="AH179" s="39" t="s">
        <v>441</v>
      </c>
      <c r="AI179" s="37" t="s">
        <v>731</v>
      </c>
      <c r="AJ179" s="67" t="s">
        <v>732</v>
      </c>
      <c r="AK179" s="50" t="s">
        <v>369</v>
      </c>
      <c r="AL179" s="37">
        <v>0.3</v>
      </c>
      <c r="AM179" s="37">
        <v>0.8</v>
      </c>
      <c r="AN179" s="52">
        <v>23</v>
      </c>
      <c r="AO179" s="68"/>
      <c r="AP179" s="429">
        <f>(8760/1000)*(Summary!$F$10*$AN179+Summary!$F$9*$AM179+Summary!$F$8*$AL179)</f>
        <v>62.721599999999995</v>
      </c>
      <c r="AQ179" s="430">
        <f t="shared" si="8"/>
        <v>52.721599999999995</v>
      </c>
      <c r="AR179" s="431"/>
      <c r="AS179" s="66" t="str">
        <f t="shared" si="6"/>
        <v>Y</v>
      </c>
      <c r="AT179" s="38">
        <f t="shared" si="7"/>
        <v>10</v>
      </c>
      <c r="AU179" s="432" t="s">
        <v>0</v>
      </c>
      <c r="AV179" s="826"/>
      <c r="AW179" s="778">
        <f>Summary!$D$33</f>
        <v>30</v>
      </c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</row>
    <row r="180" spans="1:49" ht="12.75">
      <c r="A180" s="541">
        <v>174</v>
      </c>
      <c r="B180" s="405">
        <v>10</v>
      </c>
      <c r="C180" s="462" t="s">
        <v>718</v>
      </c>
      <c r="D180" s="43" t="s">
        <v>447</v>
      </c>
      <c r="E180" s="46" t="s">
        <v>431</v>
      </c>
      <c r="F180" s="46" t="s">
        <v>432</v>
      </c>
      <c r="G180" s="172"/>
      <c r="H180" s="666">
        <v>1</v>
      </c>
      <c r="I180" s="42" t="s">
        <v>448</v>
      </c>
      <c r="J180" s="43">
        <v>2</v>
      </c>
      <c r="K180" s="464">
        <v>2.26</v>
      </c>
      <c r="L180" s="43" t="s">
        <v>435</v>
      </c>
      <c r="M180" s="684">
        <v>4096</v>
      </c>
      <c r="N180" s="43">
        <v>4</v>
      </c>
      <c r="O180" s="43">
        <v>2</v>
      </c>
      <c r="P180" s="172">
        <v>360</v>
      </c>
      <c r="Q180" s="172" t="s">
        <v>436</v>
      </c>
      <c r="R180" s="172" t="s">
        <v>397</v>
      </c>
      <c r="S180" s="172" t="s">
        <v>397</v>
      </c>
      <c r="T180" s="44" t="s">
        <v>438</v>
      </c>
      <c r="U180" s="42">
        <v>1</v>
      </c>
      <c r="V180" s="43" t="s">
        <v>439</v>
      </c>
      <c r="W180" s="43">
        <v>256</v>
      </c>
      <c r="X180" s="172" t="s">
        <v>449</v>
      </c>
      <c r="Y180" s="172"/>
      <c r="Z180" s="44" t="s">
        <v>398</v>
      </c>
      <c r="AA180" s="485">
        <v>120</v>
      </c>
      <c r="AB180" s="486">
        <v>86.6</v>
      </c>
      <c r="AC180" s="486" t="s">
        <v>441</v>
      </c>
      <c r="AD180" s="44" t="s">
        <v>441</v>
      </c>
      <c r="AE180" s="218" t="s">
        <v>441</v>
      </c>
      <c r="AF180" s="43" t="s">
        <v>441</v>
      </c>
      <c r="AG180" s="43" t="s">
        <v>441</v>
      </c>
      <c r="AH180" s="43" t="s">
        <v>441</v>
      </c>
      <c r="AI180" s="43">
        <v>1000</v>
      </c>
      <c r="AJ180" s="175">
        <v>1000</v>
      </c>
      <c r="AK180" s="42">
        <v>230</v>
      </c>
      <c r="AL180" s="43">
        <v>1.28</v>
      </c>
      <c r="AM180" s="43">
        <v>1.3</v>
      </c>
      <c r="AN180" s="44">
        <v>20.9</v>
      </c>
      <c r="AO180" s="47"/>
      <c r="AP180" s="429">
        <f>(8760/1000)*(Summary!$F$10*$AN180+Summary!$F$9*$AM180+Summary!$F$8*$AL180)</f>
        <v>62.79167999999999</v>
      </c>
      <c r="AQ180" s="430">
        <f t="shared" si="8"/>
        <v>52.79167999999999</v>
      </c>
      <c r="AR180" s="431"/>
      <c r="AS180" s="66" t="str">
        <f t="shared" si="6"/>
        <v>Y</v>
      </c>
      <c r="AT180" s="38">
        <f t="shared" si="7"/>
        <v>10</v>
      </c>
      <c r="AU180" s="432" t="s">
        <v>0</v>
      </c>
      <c r="AV180" s="826">
        <v>64</v>
      </c>
      <c r="AW180" s="778">
        <f>Summary!$D$33</f>
        <v>30</v>
      </c>
    </row>
    <row r="181" spans="1:49" s="5" customFormat="1" ht="12.75">
      <c r="A181" s="541">
        <v>175</v>
      </c>
      <c r="B181" s="405">
        <v>286</v>
      </c>
      <c r="C181" s="130" t="s">
        <v>702</v>
      </c>
      <c r="D181" s="59">
        <v>39695</v>
      </c>
      <c r="E181" s="104" t="s">
        <v>254</v>
      </c>
      <c r="F181" s="104" t="s">
        <v>432</v>
      </c>
      <c r="G181" s="49"/>
      <c r="H181" s="667">
        <v>1</v>
      </c>
      <c r="I181" s="107" t="s">
        <v>256</v>
      </c>
      <c r="J181" s="39">
        <v>2</v>
      </c>
      <c r="K181" s="465">
        <v>2</v>
      </c>
      <c r="L181" s="60" t="s">
        <v>261</v>
      </c>
      <c r="M181" s="156">
        <v>4096</v>
      </c>
      <c r="N181" s="43">
        <v>4</v>
      </c>
      <c r="O181" s="39">
        <v>1</v>
      </c>
      <c r="P181" s="55" t="s">
        <v>744</v>
      </c>
      <c r="Q181" s="55" t="s">
        <v>110</v>
      </c>
      <c r="R181" s="49"/>
      <c r="S181" s="49"/>
      <c r="T181" s="108" t="s">
        <v>441</v>
      </c>
      <c r="U181" s="50">
        <v>0</v>
      </c>
      <c r="V181" s="60" t="s">
        <v>262</v>
      </c>
      <c r="W181" s="60" t="s">
        <v>263</v>
      </c>
      <c r="X181" s="56" t="s">
        <v>260</v>
      </c>
      <c r="Y181" s="75">
        <v>32</v>
      </c>
      <c r="Z181" s="199" t="s">
        <v>398</v>
      </c>
      <c r="AA181" s="487"/>
      <c r="AB181" s="489"/>
      <c r="AC181" s="489"/>
      <c r="AD181" s="108" t="s">
        <v>441</v>
      </c>
      <c r="AE181" s="254" t="s">
        <v>441</v>
      </c>
      <c r="AF181" s="60" t="s">
        <v>441</v>
      </c>
      <c r="AG181" s="60" t="s">
        <v>441</v>
      </c>
      <c r="AH181" s="60" t="s">
        <v>441</v>
      </c>
      <c r="AI181" s="39">
        <v>1000</v>
      </c>
      <c r="AJ181" s="61">
        <v>1000</v>
      </c>
      <c r="AK181" s="50">
        <v>115</v>
      </c>
      <c r="AL181" s="39">
        <v>0.5</v>
      </c>
      <c r="AM181" s="39">
        <v>1.2</v>
      </c>
      <c r="AN181" s="57">
        <v>23</v>
      </c>
      <c r="AO181" s="105" t="s">
        <v>264</v>
      </c>
      <c r="AP181" s="429">
        <f>(8760/1000)*(Summary!$F$10*$AN181+Summary!$F$9*$AM181+Summary!$F$8*$AL181)</f>
        <v>64.1232</v>
      </c>
      <c r="AQ181" s="430">
        <f t="shared" si="8"/>
        <v>54.1232</v>
      </c>
      <c r="AR181" s="431"/>
      <c r="AS181" s="66" t="str">
        <f t="shared" si="6"/>
        <v>Y</v>
      </c>
      <c r="AT181" s="38">
        <f t="shared" si="7"/>
        <v>10</v>
      </c>
      <c r="AU181" s="432" t="s">
        <v>0</v>
      </c>
      <c r="AV181" s="826"/>
      <c r="AW181" s="778">
        <f>Summary!$D$33</f>
        <v>30</v>
      </c>
    </row>
    <row r="182" spans="1:49" s="5" customFormat="1" ht="12.75">
      <c r="A182" s="541">
        <v>176</v>
      </c>
      <c r="B182" s="405">
        <v>69</v>
      </c>
      <c r="C182" s="462" t="s">
        <v>718</v>
      </c>
      <c r="D182" s="43" t="s">
        <v>466</v>
      </c>
      <c r="E182" s="46" t="s">
        <v>431</v>
      </c>
      <c r="F182" s="46" t="s">
        <v>446</v>
      </c>
      <c r="G182" s="172"/>
      <c r="H182" s="666">
        <v>1</v>
      </c>
      <c r="I182" s="42" t="s">
        <v>428</v>
      </c>
      <c r="J182" s="43">
        <v>2</v>
      </c>
      <c r="K182" s="464">
        <v>2.3</v>
      </c>
      <c r="L182" s="43" t="s">
        <v>435</v>
      </c>
      <c r="M182" s="43">
        <v>4096</v>
      </c>
      <c r="N182" s="43">
        <v>4</v>
      </c>
      <c r="O182" s="43">
        <v>1</v>
      </c>
      <c r="P182" s="172">
        <v>320</v>
      </c>
      <c r="Q182" s="172" t="s">
        <v>436</v>
      </c>
      <c r="R182" s="172" t="s">
        <v>397</v>
      </c>
      <c r="S182" s="172" t="s">
        <v>397</v>
      </c>
      <c r="T182" s="44" t="s">
        <v>441</v>
      </c>
      <c r="U182" s="42">
        <v>0</v>
      </c>
      <c r="V182" s="43"/>
      <c r="W182" s="43"/>
      <c r="X182" s="172" t="s">
        <v>449</v>
      </c>
      <c r="Y182" s="172"/>
      <c r="Z182" s="44" t="s">
        <v>398</v>
      </c>
      <c r="AA182" s="485">
        <v>90</v>
      </c>
      <c r="AB182" s="486">
        <v>86.6</v>
      </c>
      <c r="AC182" s="486" t="s">
        <v>441</v>
      </c>
      <c r="AD182" s="44" t="s">
        <v>441</v>
      </c>
      <c r="AE182" s="218" t="s">
        <v>441</v>
      </c>
      <c r="AF182" s="43" t="s">
        <v>441</v>
      </c>
      <c r="AG182" s="43" t="s">
        <v>441</v>
      </c>
      <c r="AH182" s="43" t="s">
        <v>441</v>
      </c>
      <c r="AI182" s="43">
        <v>1000</v>
      </c>
      <c r="AJ182" s="175">
        <v>1000</v>
      </c>
      <c r="AK182" s="42">
        <v>230</v>
      </c>
      <c r="AL182" s="43">
        <v>1.24</v>
      </c>
      <c r="AM182" s="43">
        <v>1.79</v>
      </c>
      <c r="AN182" s="44">
        <v>23.1</v>
      </c>
      <c r="AO182" s="45"/>
      <c r="AP182" s="429">
        <f>(8760/1000)*(Summary!$F$10*$AN182+Summary!$F$9*$AM182+Summary!$F$8*$AL182)</f>
        <v>68.79228</v>
      </c>
      <c r="AQ182" s="430">
        <f t="shared" si="8"/>
        <v>58.792280000000005</v>
      </c>
      <c r="AR182" s="431"/>
      <c r="AS182" s="66" t="str">
        <f t="shared" si="6"/>
        <v>Y</v>
      </c>
      <c r="AT182" s="38">
        <f t="shared" si="7"/>
        <v>10</v>
      </c>
      <c r="AU182" s="432" t="s">
        <v>0</v>
      </c>
      <c r="AV182" s="826"/>
      <c r="AW182" s="778">
        <f>Summary!$D$33</f>
        <v>30</v>
      </c>
    </row>
    <row r="183" spans="1:49" s="5" customFormat="1" ht="12.75">
      <c r="A183" s="541">
        <v>177</v>
      </c>
      <c r="B183" s="405">
        <v>70</v>
      </c>
      <c r="C183" s="462" t="s">
        <v>718</v>
      </c>
      <c r="D183" s="43" t="s">
        <v>466</v>
      </c>
      <c r="E183" s="46" t="s">
        <v>431</v>
      </c>
      <c r="F183" s="46" t="s">
        <v>446</v>
      </c>
      <c r="G183" s="172"/>
      <c r="H183" s="666">
        <v>1</v>
      </c>
      <c r="I183" s="42" t="s">
        <v>428</v>
      </c>
      <c r="J183" s="43">
        <v>2</v>
      </c>
      <c r="K183" s="464">
        <v>2.3</v>
      </c>
      <c r="L183" s="43" t="s">
        <v>435</v>
      </c>
      <c r="M183" s="43">
        <v>4096</v>
      </c>
      <c r="N183" s="43">
        <v>4</v>
      </c>
      <c r="O183" s="43">
        <v>1</v>
      </c>
      <c r="P183" s="172">
        <v>320</v>
      </c>
      <c r="Q183" s="172" t="s">
        <v>436</v>
      </c>
      <c r="R183" s="172" t="s">
        <v>397</v>
      </c>
      <c r="S183" s="172" t="s">
        <v>397</v>
      </c>
      <c r="T183" s="44" t="s">
        <v>441</v>
      </c>
      <c r="U183" s="42">
        <v>0</v>
      </c>
      <c r="V183" s="43"/>
      <c r="W183" s="43"/>
      <c r="X183" s="172" t="s">
        <v>449</v>
      </c>
      <c r="Y183" s="172"/>
      <c r="Z183" s="44" t="s">
        <v>398</v>
      </c>
      <c r="AA183" s="485">
        <v>90</v>
      </c>
      <c r="AB183" s="486">
        <v>86.6</v>
      </c>
      <c r="AC183" s="486" t="s">
        <v>441</v>
      </c>
      <c r="AD183" s="44" t="s">
        <v>441</v>
      </c>
      <c r="AE183" s="218" t="s">
        <v>441</v>
      </c>
      <c r="AF183" s="43" t="s">
        <v>441</v>
      </c>
      <c r="AG183" s="43" t="s">
        <v>441</v>
      </c>
      <c r="AH183" s="43" t="s">
        <v>441</v>
      </c>
      <c r="AI183" s="43">
        <v>1000</v>
      </c>
      <c r="AJ183" s="175">
        <v>1000</v>
      </c>
      <c r="AK183" s="42">
        <v>115</v>
      </c>
      <c r="AL183" s="43">
        <v>1.18</v>
      </c>
      <c r="AM183" s="43">
        <v>1.71</v>
      </c>
      <c r="AN183" s="44">
        <v>25</v>
      </c>
      <c r="AO183" s="45"/>
      <c r="AP183" s="429">
        <f>(8760/1000)*(Summary!$F$10*$AN183+Summary!$F$9*$AM183+Summary!$F$8*$AL183)</f>
        <v>73.40003999999999</v>
      </c>
      <c r="AQ183" s="430">
        <f t="shared" si="8"/>
        <v>63.40003999999999</v>
      </c>
      <c r="AR183" s="431"/>
      <c r="AS183" s="66" t="str">
        <f t="shared" si="6"/>
        <v>Y</v>
      </c>
      <c r="AT183" s="38">
        <f t="shared" si="7"/>
        <v>10</v>
      </c>
      <c r="AU183" s="432" t="s">
        <v>0</v>
      </c>
      <c r="AV183" s="826"/>
      <c r="AW183" s="778">
        <f>Summary!$D$33</f>
        <v>30</v>
      </c>
    </row>
    <row r="184" spans="1:49" s="5" customFormat="1" ht="38.25">
      <c r="A184" s="541">
        <v>178</v>
      </c>
      <c r="B184" s="405">
        <v>82</v>
      </c>
      <c r="C184" s="130" t="s">
        <v>701</v>
      </c>
      <c r="D184" s="48">
        <v>39674</v>
      </c>
      <c r="E184" s="46" t="s">
        <v>431</v>
      </c>
      <c r="F184" s="46" t="s">
        <v>475</v>
      </c>
      <c r="G184" s="172" t="s">
        <v>431</v>
      </c>
      <c r="H184" s="666">
        <v>1</v>
      </c>
      <c r="I184" s="42" t="s">
        <v>477</v>
      </c>
      <c r="J184" s="43">
        <v>2</v>
      </c>
      <c r="K184" s="464">
        <v>2.5</v>
      </c>
      <c r="L184" s="43">
        <v>2</v>
      </c>
      <c r="M184" s="43">
        <v>3072</v>
      </c>
      <c r="N184" s="43">
        <v>3</v>
      </c>
      <c r="O184" s="43">
        <v>1</v>
      </c>
      <c r="P184" s="172" t="s">
        <v>500</v>
      </c>
      <c r="Q184" s="172" t="s">
        <v>501</v>
      </c>
      <c r="R184" s="172" t="s">
        <v>480</v>
      </c>
      <c r="S184" s="172" t="s">
        <v>475</v>
      </c>
      <c r="T184" s="44" t="s">
        <v>480</v>
      </c>
      <c r="U184" s="42">
        <v>1</v>
      </c>
      <c r="V184" s="43" t="s">
        <v>502</v>
      </c>
      <c r="W184" s="43">
        <v>256</v>
      </c>
      <c r="X184" s="172" t="s">
        <v>491</v>
      </c>
      <c r="Y184" s="172">
        <v>32</v>
      </c>
      <c r="Z184" s="44" t="s">
        <v>398</v>
      </c>
      <c r="AA184" s="485">
        <v>90.06</v>
      </c>
      <c r="AB184" s="486" t="s">
        <v>483</v>
      </c>
      <c r="AC184" s="486" t="s">
        <v>483</v>
      </c>
      <c r="AD184" s="44" t="s">
        <v>441</v>
      </c>
      <c r="AE184" s="218" t="s">
        <v>438</v>
      </c>
      <c r="AF184" s="43" t="s">
        <v>438</v>
      </c>
      <c r="AG184" s="43" t="s">
        <v>441</v>
      </c>
      <c r="AH184" s="43" t="s">
        <v>441</v>
      </c>
      <c r="AI184" s="43" t="s">
        <v>484</v>
      </c>
      <c r="AJ184" s="175" t="s">
        <v>484</v>
      </c>
      <c r="AK184" s="42">
        <v>230</v>
      </c>
      <c r="AL184" s="43">
        <v>1.62</v>
      </c>
      <c r="AM184" s="43">
        <v>1.71</v>
      </c>
      <c r="AN184" s="44">
        <v>21.67</v>
      </c>
      <c r="AO184" s="47" t="s">
        <v>503</v>
      </c>
      <c r="AP184" s="429">
        <f>(8760/1000)*(Summary!$F$10*$AN184+Summary!$F$9*$AM184+Summary!$F$8*$AL184)</f>
        <v>66.96144</v>
      </c>
      <c r="AQ184" s="430">
        <f t="shared" si="8"/>
        <v>66.96144</v>
      </c>
      <c r="AR184" s="431"/>
      <c r="AS184" s="66" t="str">
        <f t="shared" si="6"/>
        <v>N</v>
      </c>
      <c r="AT184" s="38">
        <f t="shared" si="7"/>
        <v>0</v>
      </c>
      <c r="AU184" s="432" t="s">
        <v>0</v>
      </c>
      <c r="AV184" s="826"/>
      <c r="AW184" s="778">
        <f>Summary!$D$33</f>
        <v>30</v>
      </c>
    </row>
    <row r="185" spans="1:49" s="4" customFormat="1" ht="12.75">
      <c r="A185" s="541">
        <v>179</v>
      </c>
      <c r="B185" s="405">
        <v>430</v>
      </c>
      <c r="C185" s="411" t="s">
        <v>708</v>
      </c>
      <c r="D185" s="128"/>
      <c r="E185" s="128" t="s">
        <v>431</v>
      </c>
      <c r="F185" s="128"/>
      <c r="G185" s="132" t="s">
        <v>301</v>
      </c>
      <c r="H185" s="672">
        <v>1</v>
      </c>
      <c r="I185" s="130" t="s">
        <v>317</v>
      </c>
      <c r="J185" s="128">
        <v>2</v>
      </c>
      <c r="K185" s="136">
        <v>2.2</v>
      </c>
      <c r="L185" s="128">
        <v>2</v>
      </c>
      <c r="M185" s="131">
        <v>3072</v>
      </c>
      <c r="N185" s="43">
        <v>3</v>
      </c>
      <c r="O185" s="128">
        <v>1</v>
      </c>
      <c r="P185" s="134">
        <v>300</v>
      </c>
      <c r="Q185" s="134"/>
      <c r="R185" s="134"/>
      <c r="S185" s="134"/>
      <c r="T185" s="143" t="s">
        <v>441</v>
      </c>
      <c r="U185" s="130">
        <v>1</v>
      </c>
      <c r="V185" s="128" t="s">
        <v>343</v>
      </c>
      <c r="W185" s="128">
        <v>256</v>
      </c>
      <c r="X185" s="134" t="s">
        <v>491</v>
      </c>
      <c r="Y185" s="134"/>
      <c r="Z185" s="143" t="s">
        <v>398</v>
      </c>
      <c r="AA185" s="529">
        <v>90</v>
      </c>
      <c r="AB185" s="530"/>
      <c r="AC185" s="530"/>
      <c r="AD185" s="143" t="s">
        <v>441</v>
      </c>
      <c r="AE185" s="276" t="s">
        <v>438</v>
      </c>
      <c r="AF185" s="128" t="s">
        <v>438</v>
      </c>
      <c r="AG185" s="128" t="s">
        <v>441</v>
      </c>
      <c r="AH185" s="128" t="s">
        <v>441</v>
      </c>
      <c r="AI185" s="128">
        <v>1000</v>
      </c>
      <c r="AJ185" s="138">
        <v>1000</v>
      </c>
      <c r="AK185" s="130">
        <v>115</v>
      </c>
      <c r="AL185" s="136">
        <v>0.5603165646809711</v>
      </c>
      <c r="AM185" s="136">
        <v>1.5739335095457687</v>
      </c>
      <c r="AN185" s="137">
        <v>24.306183655036314</v>
      </c>
      <c r="AO185" s="180"/>
      <c r="AP185" s="429">
        <f>(8760/1000)*(Summary!$F$10*$AN185+Summary!$F$9*$AM185+Summary!$F$8*$AL185)</f>
        <v>68.20044026376071</v>
      </c>
      <c r="AQ185" s="430">
        <f t="shared" si="8"/>
        <v>68.20044026376071</v>
      </c>
      <c r="AR185" s="431"/>
      <c r="AS185" s="66" t="str">
        <f t="shared" si="6"/>
        <v>N</v>
      </c>
      <c r="AT185" s="38">
        <f t="shared" si="7"/>
        <v>0</v>
      </c>
      <c r="AU185" s="432" t="s">
        <v>0</v>
      </c>
      <c r="AV185" s="829">
        <v>64</v>
      </c>
      <c r="AW185" s="778">
        <f>Summary!$D$33</f>
        <v>30</v>
      </c>
    </row>
    <row r="186" spans="1:243" s="123" customFormat="1" ht="60">
      <c r="A186" s="541">
        <v>180</v>
      </c>
      <c r="B186" s="405">
        <v>128</v>
      </c>
      <c r="C186" s="40" t="s">
        <v>710</v>
      </c>
      <c r="D186" s="74">
        <v>39479</v>
      </c>
      <c r="E186" s="37" t="s">
        <v>431</v>
      </c>
      <c r="F186" s="37" t="s">
        <v>432</v>
      </c>
      <c r="G186" s="65" t="s">
        <v>724</v>
      </c>
      <c r="H186" s="667">
        <v>1</v>
      </c>
      <c r="I186" s="293" t="s">
        <v>727</v>
      </c>
      <c r="J186" s="37">
        <v>2</v>
      </c>
      <c r="K186" s="466">
        <v>2.1</v>
      </c>
      <c r="L186" s="37" t="s">
        <v>728</v>
      </c>
      <c r="M186" s="37">
        <v>4096</v>
      </c>
      <c r="N186" s="43">
        <v>4</v>
      </c>
      <c r="O186" s="37">
        <v>1</v>
      </c>
      <c r="P186" s="49" t="s">
        <v>729</v>
      </c>
      <c r="Q186" s="65" t="s">
        <v>673</v>
      </c>
      <c r="R186" s="65" t="s">
        <v>620</v>
      </c>
      <c r="S186" s="49" t="s">
        <v>397</v>
      </c>
      <c r="T186" s="52"/>
      <c r="U186" s="40">
        <v>0</v>
      </c>
      <c r="V186" s="72"/>
      <c r="W186" s="72"/>
      <c r="X186" s="65"/>
      <c r="Y186" s="65"/>
      <c r="Z186" s="57" t="s">
        <v>398</v>
      </c>
      <c r="AA186" s="487" t="s">
        <v>730</v>
      </c>
      <c r="AB186" s="495">
        <v>0.86</v>
      </c>
      <c r="AC186" s="488" t="s">
        <v>441</v>
      </c>
      <c r="AD186" s="57" t="s">
        <v>441</v>
      </c>
      <c r="AE186" s="58" t="s">
        <v>438</v>
      </c>
      <c r="AF186" s="39" t="s">
        <v>438</v>
      </c>
      <c r="AG186" s="39" t="s">
        <v>441</v>
      </c>
      <c r="AH186" s="39" t="s">
        <v>441</v>
      </c>
      <c r="AI186" s="37" t="s">
        <v>731</v>
      </c>
      <c r="AJ186" s="67" t="s">
        <v>732</v>
      </c>
      <c r="AK186" s="50" t="s">
        <v>369</v>
      </c>
      <c r="AL186" s="39">
        <v>0.3</v>
      </c>
      <c r="AM186" s="37">
        <v>0.7</v>
      </c>
      <c r="AN186" s="52">
        <v>30</v>
      </c>
      <c r="AO186" s="68"/>
      <c r="AP186" s="429">
        <f>(8760/1000)*(Summary!$F$10*$AN186+Summary!$F$9*$AM186+Summary!$F$8*$AL186)</f>
        <v>81.03</v>
      </c>
      <c r="AQ186" s="430">
        <f t="shared" si="8"/>
        <v>71.03</v>
      </c>
      <c r="AR186" s="431"/>
      <c r="AS186" s="66" t="str">
        <f t="shared" si="6"/>
        <v>Y</v>
      </c>
      <c r="AT186" s="38">
        <f t="shared" si="7"/>
        <v>10</v>
      </c>
      <c r="AU186" s="432" t="s">
        <v>0</v>
      </c>
      <c r="AV186" s="826"/>
      <c r="AW186" s="778">
        <f>Summary!$D$33</f>
        <v>30</v>
      </c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</row>
    <row r="187" spans="1:49" ht="12.75">
      <c r="A187" s="541">
        <v>181</v>
      </c>
      <c r="B187" s="405">
        <v>435</v>
      </c>
      <c r="C187" s="462" t="s">
        <v>718</v>
      </c>
      <c r="D187" s="128"/>
      <c r="E187" s="128" t="s">
        <v>431</v>
      </c>
      <c r="F187" s="128"/>
      <c r="G187" s="132" t="s">
        <v>301</v>
      </c>
      <c r="H187" s="672">
        <v>1</v>
      </c>
      <c r="I187" s="130" t="s">
        <v>355</v>
      </c>
      <c r="J187" s="128">
        <v>2</v>
      </c>
      <c r="K187" s="136">
        <v>1.83</v>
      </c>
      <c r="L187" s="128">
        <v>2</v>
      </c>
      <c r="M187" s="131">
        <v>1024</v>
      </c>
      <c r="N187" s="43">
        <v>1</v>
      </c>
      <c r="O187" s="128">
        <v>2</v>
      </c>
      <c r="P187" s="134">
        <v>150</v>
      </c>
      <c r="Q187" s="134"/>
      <c r="R187" s="134"/>
      <c r="S187" s="134"/>
      <c r="T187" s="143" t="s">
        <v>441</v>
      </c>
      <c r="U187" s="130">
        <v>1</v>
      </c>
      <c r="V187" s="128" t="s">
        <v>356</v>
      </c>
      <c r="W187" s="128">
        <v>512</v>
      </c>
      <c r="X187" s="134" t="s">
        <v>497</v>
      </c>
      <c r="Y187" s="134"/>
      <c r="Z187" s="143" t="s">
        <v>398</v>
      </c>
      <c r="AA187" s="529">
        <v>120</v>
      </c>
      <c r="AB187" s="530"/>
      <c r="AC187" s="530"/>
      <c r="AD187" s="143" t="s">
        <v>441</v>
      </c>
      <c r="AE187" s="276" t="s">
        <v>438</v>
      </c>
      <c r="AF187" s="128" t="s">
        <v>438</v>
      </c>
      <c r="AG187" s="128" t="s">
        <v>441</v>
      </c>
      <c r="AH187" s="128" t="s">
        <v>441</v>
      </c>
      <c r="AI187" s="128">
        <v>1000</v>
      </c>
      <c r="AJ187" s="138">
        <v>1000</v>
      </c>
      <c r="AK187" s="130">
        <v>115</v>
      </c>
      <c r="AL187" s="136">
        <v>0.6</v>
      </c>
      <c r="AM187" s="136">
        <v>1.2</v>
      </c>
      <c r="AN187" s="137">
        <v>25.9</v>
      </c>
      <c r="AO187" s="180"/>
      <c r="AP187" s="429">
        <f>(8760/1000)*(Summary!$F$10*$AN187+Summary!$F$9*$AM187+Summary!$F$8*$AL187)</f>
        <v>72.27</v>
      </c>
      <c r="AQ187" s="430">
        <f t="shared" si="8"/>
        <v>72.27</v>
      </c>
      <c r="AR187" s="431"/>
      <c r="AS187" s="66" t="str">
        <f t="shared" si="6"/>
        <v>N</v>
      </c>
      <c r="AT187" s="38">
        <f t="shared" si="7"/>
        <v>0</v>
      </c>
      <c r="AU187" s="432" t="s">
        <v>0</v>
      </c>
      <c r="AV187" s="826">
        <v>64</v>
      </c>
      <c r="AW187" s="778">
        <f>Summary!$D$33</f>
        <v>30</v>
      </c>
    </row>
    <row r="188" spans="1:49" ht="60">
      <c r="A188" s="541">
        <v>182</v>
      </c>
      <c r="B188" s="405">
        <v>130</v>
      </c>
      <c r="C188" s="40" t="s">
        <v>710</v>
      </c>
      <c r="D188" s="74">
        <v>39479</v>
      </c>
      <c r="E188" s="37" t="s">
        <v>431</v>
      </c>
      <c r="F188" s="37" t="s">
        <v>632</v>
      </c>
      <c r="G188" s="65" t="s">
        <v>724</v>
      </c>
      <c r="H188" s="667">
        <v>1</v>
      </c>
      <c r="I188" s="293" t="s">
        <v>734</v>
      </c>
      <c r="J188" s="39">
        <v>1</v>
      </c>
      <c r="K188" s="465">
        <v>2</v>
      </c>
      <c r="L188" s="37" t="s">
        <v>728</v>
      </c>
      <c r="M188" s="37">
        <v>4096</v>
      </c>
      <c r="N188" s="43">
        <v>4</v>
      </c>
      <c r="O188" s="39">
        <v>1</v>
      </c>
      <c r="P188" s="49" t="s">
        <v>729</v>
      </c>
      <c r="Q188" s="65" t="s">
        <v>673</v>
      </c>
      <c r="R188" s="65" t="s">
        <v>620</v>
      </c>
      <c r="S188" s="49" t="s">
        <v>397</v>
      </c>
      <c r="T188" s="57"/>
      <c r="U188" s="40">
        <v>0</v>
      </c>
      <c r="V188" s="37"/>
      <c r="W188" s="37"/>
      <c r="X188" s="65"/>
      <c r="Y188" s="49"/>
      <c r="Z188" s="57" t="s">
        <v>398</v>
      </c>
      <c r="AA188" s="487" t="s">
        <v>730</v>
      </c>
      <c r="AB188" s="496">
        <v>0.85</v>
      </c>
      <c r="AC188" s="489" t="s">
        <v>441</v>
      </c>
      <c r="AD188" s="57" t="s">
        <v>441</v>
      </c>
      <c r="AE188" s="58" t="s">
        <v>438</v>
      </c>
      <c r="AF188" s="39" t="s">
        <v>438</v>
      </c>
      <c r="AG188" s="39" t="s">
        <v>441</v>
      </c>
      <c r="AH188" s="39" t="s">
        <v>441</v>
      </c>
      <c r="AI188" s="37" t="s">
        <v>731</v>
      </c>
      <c r="AJ188" s="67" t="s">
        <v>732</v>
      </c>
      <c r="AK188" s="50" t="s">
        <v>369</v>
      </c>
      <c r="AL188" s="39">
        <v>0.6</v>
      </c>
      <c r="AM188" s="39">
        <v>1.2</v>
      </c>
      <c r="AN188" s="57">
        <v>31</v>
      </c>
      <c r="AO188" s="53"/>
      <c r="AP188" s="429">
        <f>(8760/1000)*(Summary!$F$10*$AN188+Summary!$F$9*$AM188+Summary!$F$8*$AL188)</f>
        <v>85.67279999999998</v>
      </c>
      <c r="AQ188" s="430">
        <f t="shared" si="8"/>
        <v>75.67279999999998</v>
      </c>
      <c r="AR188" s="431"/>
      <c r="AS188" s="66" t="str">
        <f t="shared" si="6"/>
        <v>Y</v>
      </c>
      <c r="AT188" s="38">
        <f t="shared" si="7"/>
        <v>10</v>
      </c>
      <c r="AU188" s="432" t="s">
        <v>0</v>
      </c>
      <c r="AV188" s="826"/>
      <c r="AW188" s="778">
        <f>Summary!$D$33</f>
        <v>30</v>
      </c>
    </row>
    <row r="189" spans="1:49" s="5" customFormat="1" ht="60">
      <c r="A189" s="541">
        <v>183</v>
      </c>
      <c r="B189" s="405">
        <v>127</v>
      </c>
      <c r="C189" s="40" t="s">
        <v>710</v>
      </c>
      <c r="D189" s="74">
        <v>39479</v>
      </c>
      <c r="E189" s="37" t="s">
        <v>431</v>
      </c>
      <c r="F189" s="37" t="s">
        <v>432</v>
      </c>
      <c r="G189" s="65" t="s">
        <v>724</v>
      </c>
      <c r="H189" s="667">
        <v>1</v>
      </c>
      <c r="I189" s="293" t="s">
        <v>727</v>
      </c>
      <c r="J189" s="37">
        <v>2</v>
      </c>
      <c r="K189" s="466">
        <v>2.1</v>
      </c>
      <c r="L189" s="37" t="s">
        <v>728</v>
      </c>
      <c r="M189" s="37">
        <v>4096</v>
      </c>
      <c r="N189" s="43">
        <v>4</v>
      </c>
      <c r="O189" s="37">
        <v>1</v>
      </c>
      <c r="P189" s="49" t="s">
        <v>729</v>
      </c>
      <c r="Q189" s="65" t="s">
        <v>673</v>
      </c>
      <c r="R189" s="65" t="s">
        <v>620</v>
      </c>
      <c r="S189" s="49" t="s">
        <v>397</v>
      </c>
      <c r="T189" s="52"/>
      <c r="U189" s="40">
        <v>0</v>
      </c>
      <c r="V189" s="72"/>
      <c r="W189" s="72"/>
      <c r="X189" s="65"/>
      <c r="Y189" s="65"/>
      <c r="Z189" s="57" t="s">
        <v>398</v>
      </c>
      <c r="AA189" s="487" t="s">
        <v>730</v>
      </c>
      <c r="AB189" s="495">
        <v>0.86</v>
      </c>
      <c r="AC189" s="488" t="s">
        <v>441</v>
      </c>
      <c r="AD189" s="57" t="s">
        <v>441</v>
      </c>
      <c r="AE189" s="58" t="s">
        <v>438</v>
      </c>
      <c r="AF189" s="39" t="s">
        <v>438</v>
      </c>
      <c r="AG189" s="39" t="s">
        <v>441</v>
      </c>
      <c r="AH189" s="39" t="s">
        <v>441</v>
      </c>
      <c r="AI189" s="37" t="s">
        <v>731</v>
      </c>
      <c r="AJ189" s="67" t="s">
        <v>732</v>
      </c>
      <c r="AK189" s="50" t="s">
        <v>369</v>
      </c>
      <c r="AL189" s="39">
        <v>0.3</v>
      </c>
      <c r="AM189" s="37">
        <v>0.7</v>
      </c>
      <c r="AN189" s="52">
        <v>32</v>
      </c>
      <c r="AO189" s="68"/>
      <c r="AP189" s="429">
        <f>(8760/1000)*(Summary!$F$10*$AN189+Summary!$F$9*$AM189+Summary!$F$8*$AL189)</f>
        <v>86.286</v>
      </c>
      <c r="AQ189" s="430">
        <f t="shared" si="8"/>
        <v>76.286</v>
      </c>
      <c r="AR189" s="431"/>
      <c r="AS189" s="66" t="str">
        <f t="shared" si="6"/>
        <v>Y</v>
      </c>
      <c r="AT189" s="38">
        <f t="shared" si="7"/>
        <v>10</v>
      </c>
      <c r="AU189" s="432" t="s">
        <v>0</v>
      </c>
      <c r="AV189" s="826"/>
      <c r="AW189" s="778">
        <f>Summary!$D$33</f>
        <v>30</v>
      </c>
    </row>
    <row r="190" spans="1:49" ht="66">
      <c r="A190" s="541">
        <v>184</v>
      </c>
      <c r="B190" s="405">
        <v>129</v>
      </c>
      <c r="C190" s="40" t="s">
        <v>710</v>
      </c>
      <c r="D190" s="74">
        <v>39479</v>
      </c>
      <c r="E190" s="37" t="s">
        <v>431</v>
      </c>
      <c r="F190" s="37" t="s">
        <v>432</v>
      </c>
      <c r="G190" s="65" t="s">
        <v>724</v>
      </c>
      <c r="H190" s="667">
        <v>1</v>
      </c>
      <c r="I190" s="40" t="s">
        <v>733</v>
      </c>
      <c r="J190" s="39">
        <v>2</v>
      </c>
      <c r="K190" s="465">
        <v>1.9</v>
      </c>
      <c r="L190" s="37" t="s">
        <v>728</v>
      </c>
      <c r="M190" s="37">
        <v>4096</v>
      </c>
      <c r="N190" s="43">
        <v>4</v>
      </c>
      <c r="O190" s="39">
        <v>1</v>
      </c>
      <c r="P190" s="49" t="s">
        <v>729</v>
      </c>
      <c r="Q190" s="65" t="s">
        <v>673</v>
      </c>
      <c r="R190" s="65" t="s">
        <v>620</v>
      </c>
      <c r="S190" s="49" t="s">
        <v>397</v>
      </c>
      <c r="T190" s="57"/>
      <c r="U190" s="40">
        <v>0</v>
      </c>
      <c r="V190" s="37"/>
      <c r="W190" s="37"/>
      <c r="X190" s="65"/>
      <c r="Y190" s="49"/>
      <c r="Z190" s="57" t="s">
        <v>398</v>
      </c>
      <c r="AA190" s="487" t="s">
        <v>730</v>
      </c>
      <c r="AB190" s="496">
        <v>0.85</v>
      </c>
      <c r="AC190" s="489" t="s">
        <v>441</v>
      </c>
      <c r="AD190" s="57" t="s">
        <v>441</v>
      </c>
      <c r="AE190" s="58" t="s">
        <v>438</v>
      </c>
      <c r="AF190" s="39" t="s">
        <v>438</v>
      </c>
      <c r="AG190" s="39" t="s">
        <v>441</v>
      </c>
      <c r="AH190" s="39" t="s">
        <v>441</v>
      </c>
      <c r="AI190" s="37" t="s">
        <v>731</v>
      </c>
      <c r="AJ190" s="67" t="s">
        <v>732</v>
      </c>
      <c r="AK190" s="50" t="s">
        <v>369</v>
      </c>
      <c r="AL190" s="39">
        <v>0.6</v>
      </c>
      <c r="AM190" s="39">
        <v>1.3</v>
      </c>
      <c r="AN190" s="57">
        <v>34</v>
      </c>
      <c r="AO190" s="53"/>
      <c r="AP190" s="429">
        <f>(8760/1000)*(Summary!$F$10*$AN190+Summary!$F$9*$AM190+Summary!$F$8*$AL190)</f>
        <v>93.64439999999999</v>
      </c>
      <c r="AQ190" s="430">
        <f t="shared" si="8"/>
        <v>83.64439999999999</v>
      </c>
      <c r="AR190" s="431"/>
      <c r="AS190" s="66" t="str">
        <f t="shared" si="6"/>
        <v>Y</v>
      </c>
      <c r="AT190" s="38">
        <f t="shared" si="7"/>
        <v>10</v>
      </c>
      <c r="AU190" s="432" t="s">
        <v>0</v>
      </c>
      <c r="AV190" s="826"/>
      <c r="AW190" s="778">
        <f>Summary!$D$33</f>
        <v>30</v>
      </c>
    </row>
    <row r="191" spans="1:49" s="5" customFormat="1" ht="45">
      <c r="A191" s="541">
        <v>185</v>
      </c>
      <c r="B191" s="405">
        <v>147</v>
      </c>
      <c r="C191" s="40" t="s">
        <v>710</v>
      </c>
      <c r="D191" s="77">
        <v>39508</v>
      </c>
      <c r="E191" s="37" t="s">
        <v>431</v>
      </c>
      <c r="F191" s="37" t="s">
        <v>632</v>
      </c>
      <c r="G191" s="65" t="s">
        <v>754</v>
      </c>
      <c r="H191" s="669">
        <v>1</v>
      </c>
      <c r="I191" s="293" t="s">
        <v>767</v>
      </c>
      <c r="J191" s="37">
        <v>1</v>
      </c>
      <c r="K191" s="466">
        <v>1.73</v>
      </c>
      <c r="L191" s="37" t="s">
        <v>758</v>
      </c>
      <c r="M191" s="37">
        <v>2048</v>
      </c>
      <c r="N191" s="43">
        <v>2</v>
      </c>
      <c r="O191" s="62">
        <v>1</v>
      </c>
      <c r="P191" s="65" t="s">
        <v>672</v>
      </c>
      <c r="Q191" s="65" t="s">
        <v>673</v>
      </c>
      <c r="R191" s="49" t="s">
        <v>620</v>
      </c>
      <c r="S191" s="65" t="s">
        <v>397</v>
      </c>
      <c r="T191" s="52"/>
      <c r="U191" s="40">
        <v>0</v>
      </c>
      <c r="V191" s="37"/>
      <c r="W191" s="37"/>
      <c r="X191" s="65"/>
      <c r="Y191" s="65"/>
      <c r="Z191" s="57" t="s">
        <v>398</v>
      </c>
      <c r="AA191" s="492" t="s">
        <v>600</v>
      </c>
      <c r="AB191" s="495">
        <v>0.83</v>
      </c>
      <c r="AC191" s="488" t="s">
        <v>441</v>
      </c>
      <c r="AD191" s="57" t="s">
        <v>441</v>
      </c>
      <c r="AE191" s="58" t="s">
        <v>441</v>
      </c>
      <c r="AF191" s="39" t="s">
        <v>441</v>
      </c>
      <c r="AG191" s="39" t="s">
        <v>441</v>
      </c>
      <c r="AH191" s="39" t="s">
        <v>441</v>
      </c>
      <c r="AI191" s="37" t="s">
        <v>731</v>
      </c>
      <c r="AJ191" s="67" t="s">
        <v>732</v>
      </c>
      <c r="AK191" s="50" t="s">
        <v>369</v>
      </c>
      <c r="AL191" s="37">
        <v>0.8</v>
      </c>
      <c r="AM191" s="37">
        <v>1.2</v>
      </c>
      <c r="AN191" s="52">
        <v>30</v>
      </c>
      <c r="AO191" s="68"/>
      <c r="AP191" s="429">
        <f>(8760/1000)*(Summary!$F$10*$AN191+Summary!$F$9*$AM191+Summary!$F$8*$AL191)</f>
        <v>84.09599999999999</v>
      </c>
      <c r="AQ191" s="430">
        <f t="shared" si="8"/>
        <v>84.09599999999999</v>
      </c>
      <c r="AR191" s="431"/>
      <c r="AS191" s="66" t="str">
        <f t="shared" si="6"/>
        <v>N</v>
      </c>
      <c r="AT191" s="38">
        <f t="shared" si="7"/>
        <v>0</v>
      </c>
      <c r="AU191" s="432" t="s">
        <v>0</v>
      </c>
      <c r="AV191" s="826"/>
      <c r="AW191" s="778">
        <f>Summary!$D$33</f>
        <v>30</v>
      </c>
    </row>
    <row r="192" spans="1:49" s="5" customFormat="1" ht="67.5">
      <c r="A192" s="541">
        <v>186</v>
      </c>
      <c r="B192" s="405">
        <v>134</v>
      </c>
      <c r="C192" s="40" t="s">
        <v>710</v>
      </c>
      <c r="D192" s="74">
        <v>39479</v>
      </c>
      <c r="E192" s="37" t="s">
        <v>431</v>
      </c>
      <c r="F192" s="37" t="s">
        <v>432</v>
      </c>
      <c r="G192" s="65" t="s">
        <v>742</v>
      </c>
      <c r="H192" s="668">
        <v>1</v>
      </c>
      <c r="I192" s="293" t="s">
        <v>743</v>
      </c>
      <c r="J192" s="37">
        <v>2</v>
      </c>
      <c r="K192" s="466">
        <v>2.2</v>
      </c>
      <c r="L192" s="37" t="s">
        <v>737</v>
      </c>
      <c r="M192" s="37">
        <v>4096</v>
      </c>
      <c r="N192" s="43">
        <v>4</v>
      </c>
      <c r="O192" s="37">
        <v>1</v>
      </c>
      <c r="P192" s="65" t="s">
        <v>729</v>
      </c>
      <c r="Q192" s="65" t="s">
        <v>673</v>
      </c>
      <c r="R192" s="65" t="s">
        <v>620</v>
      </c>
      <c r="S192" s="65" t="s">
        <v>603</v>
      </c>
      <c r="T192" s="52"/>
      <c r="U192" s="40">
        <v>0</v>
      </c>
      <c r="V192" s="37"/>
      <c r="W192" s="37"/>
      <c r="X192" s="65"/>
      <c r="Y192" s="65"/>
      <c r="Z192" s="57" t="s">
        <v>398</v>
      </c>
      <c r="AA192" s="492" t="s">
        <v>746</v>
      </c>
      <c r="AB192" s="495">
        <v>0.83</v>
      </c>
      <c r="AC192" s="488" t="s">
        <v>438</v>
      </c>
      <c r="AD192" s="57" t="s">
        <v>441</v>
      </c>
      <c r="AE192" s="58" t="s">
        <v>438</v>
      </c>
      <c r="AF192" s="39" t="s">
        <v>438</v>
      </c>
      <c r="AG192" s="39" t="s">
        <v>441</v>
      </c>
      <c r="AH192" s="39" t="s">
        <v>441</v>
      </c>
      <c r="AI192" s="37" t="s">
        <v>731</v>
      </c>
      <c r="AJ192" s="67" t="s">
        <v>732</v>
      </c>
      <c r="AK192" s="50" t="s">
        <v>369</v>
      </c>
      <c r="AL192" s="37">
        <v>0.74</v>
      </c>
      <c r="AM192" s="37">
        <v>1</v>
      </c>
      <c r="AN192" s="52">
        <v>49</v>
      </c>
      <c r="AO192" s="68"/>
      <c r="AP192" s="429">
        <f>(8760/1000)*(Summary!$F$10*$AN192+Summary!$F$9*$AM192+Summary!$F$8*$AL192)</f>
        <v>133.53744</v>
      </c>
      <c r="AQ192" s="430">
        <f t="shared" si="8"/>
        <v>123.53744</v>
      </c>
      <c r="AR192" s="431"/>
      <c r="AS192" s="66" t="str">
        <f t="shared" si="6"/>
        <v>Y</v>
      </c>
      <c r="AT192" s="38">
        <f t="shared" si="7"/>
        <v>10</v>
      </c>
      <c r="AU192" s="432" t="s">
        <v>0</v>
      </c>
      <c r="AV192" s="826"/>
      <c r="AW192" s="778">
        <f>Summary!$D$33</f>
        <v>30</v>
      </c>
    </row>
    <row r="193" spans="1:49" s="5" customFormat="1" ht="67.5">
      <c r="A193" s="541">
        <v>187</v>
      </c>
      <c r="B193" s="405">
        <v>133</v>
      </c>
      <c r="C193" s="40" t="s">
        <v>710</v>
      </c>
      <c r="D193" s="74">
        <v>39479</v>
      </c>
      <c r="E193" s="37" t="s">
        <v>431</v>
      </c>
      <c r="F193" s="37" t="s">
        <v>432</v>
      </c>
      <c r="G193" s="65" t="s">
        <v>742</v>
      </c>
      <c r="H193" s="668">
        <v>1</v>
      </c>
      <c r="I193" s="293" t="s">
        <v>743</v>
      </c>
      <c r="J193" s="37">
        <v>2</v>
      </c>
      <c r="K193" s="466">
        <v>2.2</v>
      </c>
      <c r="L193" s="37" t="s">
        <v>737</v>
      </c>
      <c r="M193" s="37">
        <v>4096</v>
      </c>
      <c r="N193" s="43">
        <v>4</v>
      </c>
      <c r="O193" s="37">
        <v>1</v>
      </c>
      <c r="P193" s="65" t="s">
        <v>744</v>
      </c>
      <c r="Q193" s="65" t="s">
        <v>745</v>
      </c>
      <c r="R193" s="65" t="s">
        <v>620</v>
      </c>
      <c r="S193" s="65" t="s">
        <v>603</v>
      </c>
      <c r="T193" s="52"/>
      <c r="U193" s="40">
        <v>0</v>
      </c>
      <c r="V193" s="37"/>
      <c r="W193" s="37"/>
      <c r="X193" s="65"/>
      <c r="Y193" s="65"/>
      <c r="Z193" s="57" t="s">
        <v>398</v>
      </c>
      <c r="AA193" s="492" t="s">
        <v>746</v>
      </c>
      <c r="AB193" s="495">
        <v>0.83</v>
      </c>
      <c r="AC193" s="488" t="s">
        <v>438</v>
      </c>
      <c r="AD193" s="57" t="s">
        <v>441</v>
      </c>
      <c r="AE193" s="58" t="s">
        <v>438</v>
      </c>
      <c r="AF193" s="39" t="s">
        <v>438</v>
      </c>
      <c r="AG193" s="39" t="s">
        <v>441</v>
      </c>
      <c r="AH193" s="39" t="s">
        <v>441</v>
      </c>
      <c r="AI193" s="67" t="s">
        <v>731</v>
      </c>
      <c r="AJ193" s="67" t="s">
        <v>732</v>
      </c>
      <c r="AK193" s="50" t="s">
        <v>369</v>
      </c>
      <c r="AL193" s="37">
        <v>0.87</v>
      </c>
      <c r="AM193" s="37">
        <v>1</v>
      </c>
      <c r="AN193" s="52">
        <v>49</v>
      </c>
      <c r="AO193" s="68"/>
      <c r="AP193" s="429">
        <f>(8760/1000)*(Summary!$F$10*$AN193+Summary!$F$9*$AM193+Summary!$F$8*$AL193)</f>
        <v>134.22072</v>
      </c>
      <c r="AQ193" s="430">
        <f t="shared" si="8"/>
        <v>124.22072</v>
      </c>
      <c r="AR193" s="431"/>
      <c r="AS193" s="66" t="str">
        <f t="shared" si="6"/>
        <v>Y</v>
      </c>
      <c r="AT193" s="38">
        <f t="shared" si="7"/>
        <v>10</v>
      </c>
      <c r="AU193" s="432" t="s">
        <v>0</v>
      </c>
      <c r="AV193" s="826"/>
      <c r="AW193" s="778">
        <f>Summary!$D$33</f>
        <v>30</v>
      </c>
    </row>
    <row r="194" spans="1:49" s="5" customFormat="1" ht="25.5">
      <c r="A194" s="541">
        <v>188</v>
      </c>
      <c r="B194" s="405">
        <v>458</v>
      </c>
      <c r="C194" s="130" t="s">
        <v>702</v>
      </c>
      <c r="D194" s="577">
        <v>39623</v>
      </c>
      <c r="E194" s="182" t="s">
        <v>431</v>
      </c>
      <c r="F194" s="182" t="s">
        <v>432</v>
      </c>
      <c r="G194" s="35" t="s">
        <v>535</v>
      </c>
      <c r="H194" s="695">
        <v>1</v>
      </c>
      <c r="I194" s="570" t="s">
        <v>566</v>
      </c>
      <c r="J194" s="599">
        <v>2</v>
      </c>
      <c r="K194" s="606">
        <v>3.06</v>
      </c>
      <c r="L194" s="182" t="s">
        <v>567</v>
      </c>
      <c r="M194" s="182">
        <v>2048</v>
      </c>
      <c r="N194" s="43">
        <v>2</v>
      </c>
      <c r="O194" s="182">
        <v>1</v>
      </c>
      <c r="P194" s="191" t="s">
        <v>568</v>
      </c>
      <c r="Q194" s="612">
        <v>0</v>
      </c>
      <c r="R194" s="612"/>
      <c r="S194" s="612"/>
      <c r="T194" s="615" t="s">
        <v>441</v>
      </c>
      <c r="U194" s="619">
        <v>1</v>
      </c>
      <c r="V194" s="599"/>
      <c r="W194" s="182" t="s">
        <v>569</v>
      </c>
      <c r="X194" s="191" t="s">
        <v>570</v>
      </c>
      <c r="Y194" s="612"/>
      <c r="Z194" s="199" t="s">
        <v>398</v>
      </c>
      <c r="AA194" s="628">
        <v>130</v>
      </c>
      <c r="AB194" s="634">
        <v>87</v>
      </c>
      <c r="AC194" s="636" t="s">
        <v>441</v>
      </c>
      <c r="AD194" s="199" t="s">
        <v>441</v>
      </c>
      <c r="AE194" s="15" t="s">
        <v>441</v>
      </c>
      <c r="AF194" s="14" t="s">
        <v>438</v>
      </c>
      <c r="AG194" s="14" t="s">
        <v>441</v>
      </c>
      <c r="AH194" s="14" t="s">
        <v>441</v>
      </c>
      <c r="AI194" s="198" t="s">
        <v>541</v>
      </c>
      <c r="AJ194" s="198" t="s">
        <v>541</v>
      </c>
      <c r="AK194" s="34">
        <v>115</v>
      </c>
      <c r="AL194" s="599">
        <v>1.11</v>
      </c>
      <c r="AM194" s="599">
        <v>1.47</v>
      </c>
      <c r="AN194" s="593">
        <v>48.97</v>
      </c>
      <c r="AO194" s="657"/>
      <c r="AP194" s="429">
        <f>(8760/1000)*(Summary!$F$10*$AN194+Summary!$F$9*$AM194+Summary!$F$8*$AL194)</f>
        <v>135.81503999999998</v>
      </c>
      <c r="AQ194" s="430">
        <f t="shared" si="8"/>
        <v>135.81503999999998</v>
      </c>
      <c r="AR194" s="431"/>
      <c r="AS194" s="66" t="str">
        <f t="shared" si="6"/>
        <v>N</v>
      </c>
      <c r="AT194" s="38">
        <f t="shared" si="7"/>
        <v>0</v>
      </c>
      <c r="AU194" s="432" t="s">
        <v>0</v>
      </c>
      <c r="AV194" s="826"/>
      <c r="AW194" s="778">
        <f>Summary!$D$33</f>
        <v>30</v>
      </c>
    </row>
    <row r="195" spans="1:49" s="5" customFormat="1" ht="12.75">
      <c r="A195" s="541">
        <v>189</v>
      </c>
      <c r="B195" s="405">
        <v>442</v>
      </c>
      <c r="C195" s="130" t="s">
        <v>699</v>
      </c>
      <c r="D195" s="128"/>
      <c r="E195" s="128" t="s">
        <v>431</v>
      </c>
      <c r="F195" s="128"/>
      <c r="G195" s="132" t="s">
        <v>301</v>
      </c>
      <c r="H195" s="672">
        <v>1</v>
      </c>
      <c r="I195" s="130" t="s">
        <v>319</v>
      </c>
      <c r="J195" s="128">
        <v>2</v>
      </c>
      <c r="K195" s="136">
        <v>2.4</v>
      </c>
      <c r="L195" s="128">
        <v>1</v>
      </c>
      <c r="M195" s="131">
        <v>1024</v>
      </c>
      <c r="N195" s="43">
        <v>1</v>
      </c>
      <c r="O195" s="128">
        <v>1</v>
      </c>
      <c r="P195" s="134">
        <v>80</v>
      </c>
      <c r="Q195" s="134"/>
      <c r="R195" s="134"/>
      <c r="S195" s="134"/>
      <c r="T195" s="143" t="s">
        <v>441</v>
      </c>
      <c r="U195" s="130">
        <v>2</v>
      </c>
      <c r="V195" s="128" t="s">
        <v>363</v>
      </c>
      <c r="W195" s="128">
        <v>512</v>
      </c>
      <c r="X195" s="134" t="s">
        <v>364</v>
      </c>
      <c r="Y195" s="134"/>
      <c r="Z195" s="143" t="s">
        <v>398</v>
      </c>
      <c r="AA195" s="529">
        <v>180</v>
      </c>
      <c r="AB195" s="530"/>
      <c r="AC195" s="530"/>
      <c r="AD195" s="143" t="s">
        <v>441</v>
      </c>
      <c r="AE195" s="276" t="s">
        <v>438</v>
      </c>
      <c r="AF195" s="128" t="s">
        <v>438</v>
      </c>
      <c r="AG195" s="128" t="s">
        <v>441</v>
      </c>
      <c r="AH195" s="128" t="s">
        <v>441</v>
      </c>
      <c r="AI195" s="138">
        <v>1000</v>
      </c>
      <c r="AJ195" s="138">
        <v>1000</v>
      </c>
      <c r="AK195" s="130">
        <v>115</v>
      </c>
      <c r="AL195" s="136">
        <v>1.507284581899181</v>
      </c>
      <c r="AM195" s="136">
        <v>2.6737902859262133</v>
      </c>
      <c r="AN195" s="137">
        <v>67.3417180849286</v>
      </c>
      <c r="AO195" s="180"/>
      <c r="AP195" s="429">
        <f>(8760/1000)*(Summary!$F$10*$AN195+Summary!$F$9*$AM195+Summary!$F$8*$AL195)</f>
        <v>187.23856318012582</v>
      </c>
      <c r="AQ195" s="430">
        <f t="shared" si="8"/>
        <v>187.23856318012582</v>
      </c>
      <c r="AR195" s="431"/>
      <c r="AS195" s="66" t="str">
        <f t="shared" si="6"/>
        <v>N</v>
      </c>
      <c r="AT195" s="38">
        <f t="shared" si="7"/>
        <v>0</v>
      </c>
      <c r="AU195" s="432" t="s">
        <v>0</v>
      </c>
      <c r="AV195" s="826"/>
      <c r="AW195" s="778">
        <f>Summary!$D$33</f>
        <v>30</v>
      </c>
    </row>
    <row r="196" spans="1:49" s="5" customFormat="1" ht="12.75">
      <c r="A196" s="541">
        <v>190</v>
      </c>
      <c r="B196" s="405">
        <v>65</v>
      </c>
      <c r="C196" s="462" t="s">
        <v>718</v>
      </c>
      <c r="D196" s="43" t="s">
        <v>467</v>
      </c>
      <c r="E196" s="46" t="s">
        <v>431</v>
      </c>
      <c r="F196" s="46" t="s">
        <v>446</v>
      </c>
      <c r="G196" s="172"/>
      <c r="H196" s="666">
        <v>1</v>
      </c>
      <c r="I196" s="42" t="s">
        <v>465</v>
      </c>
      <c r="J196" s="43">
        <v>2</v>
      </c>
      <c r="K196" s="464">
        <v>2.6</v>
      </c>
      <c r="L196" s="43" t="s">
        <v>435</v>
      </c>
      <c r="M196" s="43">
        <v>4096</v>
      </c>
      <c r="N196" s="43">
        <v>4</v>
      </c>
      <c r="O196" s="43">
        <v>1</v>
      </c>
      <c r="P196" s="172">
        <v>250</v>
      </c>
      <c r="Q196" s="172" t="s">
        <v>436</v>
      </c>
      <c r="R196" s="172" t="s">
        <v>397</v>
      </c>
      <c r="S196" s="172" t="s">
        <v>397</v>
      </c>
      <c r="T196" s="44" t="s">
        <v>441</v>
      </c>
      <c r="U196" s="42">
        <v>0</v>
      </c>
      <c r="V196" s="43"/>
      <c r="W196" s="43"/>
      <c r="X196" s="172" t="s">
        <v>449</v>
      </c>
      <c r="Y196" s="172"/>
      <c r="Z196" s="44" t="s">
        <v>398</v>
      </c>
      <c r="AA196" s="485">
        <v>75</v>
      </c>
      <c r="AB196" s="486">
        <v>87</v>
      </c>
      <c r="AC196" s="486" t="s">
        <v>441</v>
      </c>
      <c r="AD196" s="44" t="s">
        <v>441</v>
      </c>
      <c r="AE196" s="218" t="s">
        <v>441</v>
      </c>
      <c r="AF196" s="43" t="s">
        <v>441</v>
      </c>
      <c r="AG196" s="43" t="s">
        <v>441</v>
      </c>
      <c r="AH196" s="43" t="s">
        <v>441</v>
      </c>
      <c r="AI196" s="175">
        <v>1000</v>
      </c>
      <c r="AJ196" s="175">
        <v>1000</v>
      </c>
      <c r="AK196" s="42">
        <v>115</v>
      </c>
      <c r="AL196" s="43">
        <v>137</v>
      </c>
      <c r="AM196" s="43">
        <v>1.62</v>
      </c>
      <c r="AN196" s="44">
        <v>11.4</v>
      </c>
      <c r="AO196" s="45"/>
      <c r="AP196" s="429">
        <f>(8760/1000)*(Summary!$F$10*$AN196+Summary!$F$9*$AM196+Summary!$F$8*$AL196)</f>
        <v>751.4503199999999</v>
      </c>
      <c r="AQ196" s="430">
        <f t="shared" si="8"/>
        <v>741.4503199999999</v>
      </c>
      <c r="AR196" s="431"/>
      <c r="AS196" s="66" t="str">
        <f t="shared" si="6"/>
        <v>Y</v>
      </c>
      <c r="AT196" s="38">
        <f t="shared" si="7"/>
        <v>10</v>
      </c>
      <c r="AU196" s="432" t="s">
        <v>0</v>
      </c>
      <c r="AV196" s="834"/>
      <c r="AW196" s="778">
        <f>Summary!$D$33</f>
        <v>30</v>
      </c>
    </row>
    <row r="197" spans="1:49" s="5" customFormat="1" ht="12.75">
      <c r="A197" s="541">
        <v>191</v>
      </c>
      <c r="B197" s="405">
        <v>423</v>
      </c>
      <c r="C197" s="130" t="s">
        <v>702</v>
      </c>
      <c r="D197" s="128"/>
      <c r="E197" s="128" t="s">
        <v>431</v>
      </c>
      <c r="F197" s="128"/>
      <c r="G197" s="132" t="s">
        <v>301</v>
      </c>
      <c r="H197" s="672">
        <v>1</v>
      </c>
      <c r="I197" s="130" t="s">
        <v>319</v>
      </c>
      <c r="J197" s="128">
        <v>2</v>
      </c>
      <c r="K197" s="136">
        <v>2</v>
      </c>
      <c r="L197" s="128">
        <v>2</v>
      </c>
      <c r="M197" s="131">
        <v>2048</v>
      </c>
      <c r="N197" s="43">
        <v>2</v>
      </c>
      <c r="O197" s="128">
        <v>1</v>
      </c>
      <c r="P197" s="134">
        <v>120</v>
      </c>
      <c r="Q197" s="134"/>
      <c r="R197" s="134"/>
      <c r="S197" s="134"/>
      <c r="T197" s="143" t="s">
        <v>441</v>
      </c>
      <c r="U197" s="130">
        <v>1</v>
      </c>
      <c r="V197" s="128" t="s">
        <v>333</v>
      </c>
      <c r="W197" s="128">
        <v>256</v>
      </c>
      <c r="X197" s="134" t="s">
        <v>497</v>
      </c>
      <c r="Y197" s="134"/>
      <c r="Z197" s="143" t="s">
        <v>398</v>
      </c>
      <c r="AA197" s="529">
        <v>90</v>
      </c>
      <c r="AB197" s="530"/>
      <c r="AC197" s="530"/>
      <c r="AD197" s="143" t="s">
        <v>441</v>
      </c>
      <c r="AE197" s="276" t="s">
        <v>438</v>
      </c>
      <c r="AF197" s="128" t="s">
        <v>438</v>
      </c>
      <c r="AG197" s="128" t="s">
        <v>441</v>
      </c>
      <c r="AH197" s="128" t="s">
        <v>441</v>
      </c>
      <c r="AI197" s="138">
        <v>1000</v>
      </c>
      <c r="AJ197" s="138">
        <v>1000</v>
      </c>
      <c r="AK197" s="130">
        <v>115</v>
      </c>
      <c r="AL197" s="136">
        <v>0.547039534883721</v>
      </c>
      <c r="AM197" s="136">
        <v>0.9908657807308973</v>
      </c>
      <c r="AN197" s="137">
        <v>11.454653045404205</v>
      </c>
      <c r="AO197" s="180"/>
      <c r="AP197" s="429">
        <f>(8760/1000)*(Summary!$F$10*$AN197+Summary!$F$9*$AM197+Summary!$F$8*$AL197)</f>
        <v>33.846066422591356</v>
      </c>
      <c r="AQ197" s="430">
        <f t="shared" si="8"/>
        <v>33.846066422591356</v>
      </c>
      <c r="AR197" s="431"/>
      <c r="AS197" s="66" t="str">
        <f t="shared" si="6"/>
        <v>N</v>
      </c>
      <c r="AT197" s="38">
        <f t="shared" si="7"/>
        <v>0</v>
      </c>
      <c r="AU197" s="432" t="s">
        <v>273</v>
      </c>
      <c r="AV197" s="826">
        <v>128</v>
      </c>
      <c r="AW197" s="778">
        <f>Summary!$E$33</f>
        <v>49</v>
      </c>
    </row>
    <row r="198" spans="1:49" s="5" customFormat="1" ht="12.75">
      <c r="A198" s="541">
        <v>192</v>
      </c>
      <c r="B198" s="405">
        <v>424</v>
      </c>
      <c r="C198" s="130" t="s">
        <v>702</v>
      </c>
      <c r="D198" s="128"/>
      <c r="E198" s="128" t="s">
        <v>431</v>
      </c>
      <c r="F198" s="128"/>
      <c r="G198" s="132" t="s">
        <v>301</v>
      </c>
      <c r="H198" s="672">
        <v>1</v>
      </c>
      <c r="I198" s="130" t="s">
        <v>317</v>
      </c>
      <c r="J198" s="128">
        <v>2</v>
      </c>
      <c r="K198" s="136">
        <v>2.1</v>
      </c>
      <c r="L198" s="128">
        <v>2</v>
      </c>
      <c r="M198" s="131">
        <v>2048</v>
      </c>
      <c r="N198" s="43">
        <v>2</v>
      </c>
      <c r="O198" s="128">
        <v>1</v>
      </c>
      <c r="P198" s="134">
        <v>120</v>
      </c>
      <c r="Q198" s="134"/>
      <c r="R198" s="134"/>
      <c r="S198" s="134"/>
      <c r="T198" s="143" t="s">
        <v>441</v>
      </c>
      <c r="U198" s="130">
        <v>1</v>
      </c>
      <c r="V198" s="128" t="s">
        <v>334</v>
      </c>
      <c r="W198" s="128">
        <v>256</v>
      </c>
      <c r="X198" s="134" t="s">
        <v>497</v>
      </c>
      <c r="Y198" s="134"/>
      <c r="Z198" s="143" t="s">
        <v>398</v>
      </c>
      <c r="AA198" s="529">
        <v>90</v>
      </c>
      <c r="AB198" s="530"/>
      <c r="AC198" s="530"/>
      <c r="AD198" s="143" t="s">
        <v>441</v>
      </c>
      <c r="AE198" s="276" t="s">
        <v>438</v>
      </c>
      <c r="AF198" s="128" t="s">
        <v>438</v>
      </c>
      <c r="AG198" s="128" t="s">
        <v>441</v>
      </c>
      <c r="AH198" s="128" t="s">
        <v>441</v>
      </c>
      <c r="AI198" s="138">
        <v>1000</v>
      </c>
      <c r="AJ198" s="138">
        <v>1000</v>
      </c>
      <c r="AK198" s="130">
        <v>115</v>
      </c>
      <c r="AL198" s="136">
        <v>0.57</v>
      </c>
      <c r="AM198" s="136">
        <v>1.24</v>
      </c>
      <c r="AN198" s="137">
        <v>11.67</v>
      </c>
      <c r="AO198" s="180"/>
      <c r="AP198" s="429">
        <f>(8760/1000)*(Summary!$F$10*$AN198+Summary!$F$9*$AM198+Summary!$F$8*$AL198)</f>
        <v>34.75092</v>
      </c>
      <c r="AQ198" s="430">
        <f t="shared" si="8"/>
        <v>34.75092</v>
      </c>
      <c r="AR198" s="431"/>
      <c r="AS198" s="66" t="str">
        <f t="shared" si="6"/>
        <v>N</v>
      </c>
      <c r="AT198" s="38">
        <f t="shared" si="7"/>
        <v>0</v>
      </c>
      <c r="AU198" s="432" t="s">
        <v>273</v>
      </c>
      <c r="AV198" s="837">
        <v>256</v>
      </c>
      <c r="AW198" s="778">
        <f>Summary!$E$33</f>
        <v>49</v>
      </c>
    </row>
    <row r="199" spans="1:49" s="4" customFormat="1" ht="12.75">
      <c r="A199" s="541">
        <v>193</v>
      </c>
      <c r="B199" s="405">
        <v>390</v>
      </c>
      <c r="C199" s="411" t="s">
        <v>708</v>
      </c>
      <c r="D199" s="170">
        <v>39694</v>
      </c>
      <c r="E199" s="145" t="s">
        <v>431</v>
      </c>
      <c r="F199" s="145"/>
      <c r="G199" s="41"/>
      <c r="H199" s="671">
        <v>1</v>
      </c>
      <c r="I199" s="173" t="s">
        <v>167</v>
      </c>
      <c r="J199" s="147">
        <v>2</v>
      </c>
      <c r="K199" s="476">
        <v>2.53</v>
      </c>
      <c r="L199" s="148" t="s">
        <v>168</v>
      </c>
      <c r="M199" s="148">
        <v>4096</v>
      </c>
      <c r="N199" s="43">
        <v>4</v>
      </c>
      <c r="O199" s="147">
        <v>1</v>
      </c>
      <c r="P199" s="41"/>
      <c r="Q199" s="41">
        <v>1</v>
      </c>
      <c r="R199" s="41"/>
      <c r="S199" s="41"/>
      <c r="T199" s="150" t="s">
        <v>438</v>
      </c>
      <c r="U199" s="173">
        <v>1</v>
      </c>
      <c r="V199" s="147" t="s">
        <v>169</v>
      </c>
      <c r="W199" s="147">
        <v>512</v>
      </c>
      <c r="X199" s="149"/>
      <c r="Y199" s="149">
        <v>128</v>
      </c>
      <c r="Z199" s="150" t="s">
        <v>398</v>
      </c>
      <c r="AA199" s="525"/>
      <c r="AB199" s="526"/>
      <c r="AC199" s="526"/>
      <c r="AD199" s="150" t="s">
        <v>441</v>
      </c>
      <c r="AE199" s="195" t="s">
        <v>438</v>
      </c>
      <c r="AF199" s="147" t="s">
        <v>438</v>
      </c>
      <c r="AG199" s="147" t="s">
        <v>441</v>
      </c>
      <c r="AH199" s="147" t="s">
        <v>438</v>
      </c>
      <c r="AI199" s="176" t="s">
        <v>475</v>
      </c>
      <c r="AJ199" s="176" t="s">
        <v>475</v>
      </c>
      <c r="AK199" s="173">
        <v>120</v>
      </c>
      <c r="AL199" s="147">
        <v>0.63</v>
      </c>
      <c r="AM199" s="147">
        <v>1.52</v>
      </c>
      <c r="AN199" s="150">
        <v>18.1</v>
      </c>
      <c r="AO199" s="151"/>
      <c r="AP199" s="429">
        <f>(8760/1000)*(Summary!$F$10*$AN199+Summary!$F$9*$AM199+Summary!$F$8*$AL199)</f>
        <v>52.20960000000001</v>
      </c>
      <c r="AQ199" s="430">
        <f t="shared" si="8"/>
        <v>42.20960000000001</v>
      </c>
      <c r="AR199" s="431"/>
      <c r="AS199" s="66" t="str">
        <f aca="true" t="shared" si="9" ref="AS199:AS248">IF($N199&gt;=4,"Y","N")</f>
        <v>Y</v>
      </c>
      <c r="AT199" s="38">
        <f aca="true" t="shared" si="10" ref="AT199:AT248">IF(AS199="Y",($AT$4),0)</f>
        <v>10</v>
      </c>
      <c r="AU199" s="432" t="s">
        <v>273</v>
      </c>
      <c r="AV199" s="826">
        <v>128</v>
      </c>
      <c r="AW199" s="778">
        <f>Summary!$E$33</f>
        <v>49</v>
      </c>
    </row>
    <row r="200" spans="1:49" s="5" customFormat="1" ht="14.25">
      <c r="A200" s="541">
        <v>194</v>
      </c>
      <c r="B200" s="405">
        <v>307</v>
      </c>
      <c r="C200" s="40" t="s">
        <v>700</v>
      </c>
      <c r="D200" s="59">
        <v>39492</v>
      </c>
      <c r="E200" s="37" t="s">
        <v>431</v>
      </c>
      <c r="F200" s="37" t="s">
        <v>432</v>
      </c>
      <c r="G200" s="49"/>
      <c r="H200" s="667">
        <v>1</v>
      </c>
      <c r="I200" s="50" t="s">
        <v>821</v>
      </c>
      <c r="J200" s="39">
        <v>2</v>
      </c>
      <c r="K200" s="465">
        <v>2.6</v>
      </c>
      <c r="L200" s="39" t="s">
        <v>822</v>
      </c>
      <c r="M200" s="166">
        <v>4096</v>
      </c>
      <c r="N200" s="43">
        <v>4</v>
      </c>
      <c r="O200" s="39">
        <v>1</v>
      </c>
      <c r="P200" s="49"/>
      <c r="Q200" s="49"/>
      <c r="R200" s="49"/>
      <c r="S200" s="49"/>
      <c r="T200" s="57" t="s">
        <v>438</v>
      </c>
      <c r="U200" s="50">
        <v>1</v>
      </c>
      <c r="V200" s="39" t="s">
        <v>909</v>
      </c>
      <c r="W200" s="39">
        <v>512</v>
      </c>
      <c r="X200" s="75"/>
      <c r="Y200" s="75"/>
      <c r="Z200" s="57" t="s">
        <v>398</v>
      </c>
      <c r="AA200" s="487"/>
      <c r="AB200" s="489"/>
      <c r="AC200" s="489"/>
      <c r="AD200" s="57" t="s">
        <v>441</v>
      </c>
      <c r="AE200" s="58" t="s">
        <v>441</v>
      </c>
      <c r="AF200" s="39" t="s">
        <v>438</v>
      </c>
      <c r="AG200" s="39" t="s">
        <v>441</v>
      </c>
      <c r="AH200" s="39" t="s">
        <v>441</v>
      </c>
      <c r="AI200" s="61" t="s">
        <v>441</v>
      </c>
      <c r="AJ200" s="61" t="s">
        <v>441</v>
      </c>
      <c r="AK200" s="50">
        <v>115</v>
      </c>
      <c r="AL200" s="39">
        <v>0.714</v>
      </c>
      <c r="AM200" s="39">
        <v>1.656</v>
      </c>
      <c r="AN200" s="57">
        <v>18.41</v>
      </c>
      <c r="AO200" s="53"/>
      <c r="AP200" s="429">
        <f>(8760/1000)*(Summary!$F$10*$AN200+Summary!$F$9*$AM200+Summary!$F$8*$AL200)</f>
        <v>53.58492</v>
      </c>
      <c r="AQ200" s="430">
        <f aca="true" t="shared" si="11" ref="AQ200:AQ248">AP200-(SUM(AT200))</f>
        <v>43.58492</v>
      </c>
      <c r="AR200" s="431"/>
      <c r="AS200" s="66" t="str">
        <f t="shared" si="9"/>
        <v>Y</v>
      </c>
      <c r="AT200" s="38">
        <f t="shared" si="10"/>
        <v>10</v>
      </c>
      <c r="AU200" s="432" t="s">
        <v>273</v>
      </c>
      <c r="AV200" s="826">
        <v>128</v>
      </c>
      <c r="AW200" s="778">
        <f>Summary!$E$33</f>
        <v>49</v>
      </c>
    </row>
    <row r="201" spans="1:49" s="5" customFormat="1" ht="14.25">
      <c r="A201" s="541">
        <v>195</v>
      </c>
      <c r="B201" s="405">
        <v>311</v>
      </c>
      <c r="C201" s="40" t="s">
        <v>700</v>
      </c>
      <c r="D201" s="59">
        <v>39506</v>
      </c>
      <c r="E201" s="37" t="s">
        <v>431</v>
      </c>
      <c r="F201" s="37" t="s">
        <v>432</v>
      </c>
      <c r="G201" s="49"/>
      <c r="H201" s="667">
        <v>1</v>
      </c>
      <c r="I201" s="50" t="s">
        <v>821</v>
      </c>
      <c r="J201" s="39">
        <v>2</v>
      </c>
      <c r="K201" s="465">
        <v>2.5</v>
      </c>
      <c r="L201" s="39" t="s">
        <v>822</v>
      </c>
      <c r="M201" s="166">
        <v>4096</v>
      </c>
      <c r="N201" s="43">
        <v>4</v>
      </c>
      <c r="O201" s="39">
        <v>1</v>
      </c>
      <c r="P201" s="49"/>
      <c r="Q201" s="49"/>
      <c r="R201" s="49"/>
      <c r="S201" s="49"/>
      <c r="T201" s="57" t="s">
        <v>438</v>
      </c>
      <c r="U201" s="50">
        <v>1</v>
      </c>
      <c r="V201" s="39" t="s">
        <v>909</v>
      </c>
      <c r="W201" s="39">
        <v>512</v>
      </c>
      <c r="X201" s="75"/>
      <c r="Y201" s="75"/>
      <c r="Z201" s="57" t="s">
        <v>398</v>
      </c>
      <c r="AA201" s="487"/>
      <c r="AB201" s="489"/>
      <c r="AC201" s="489"/>
      <c r="AD201" s="57" t="s">
        <v>441</v>
      </c>
      <c r="AE201" s="58" t="s">
        <v>441</v>
      </c>
      <c r="AF201" s="39" t="s">
        <v>438</v>
      </c>
      <c r="AG201" s="39" t="s">
        <v>441</v>
      </c>
      <c r="AH201" s="39" t="s">
        <v>441</v>
      </c>
      <c r="AI201" s="39" t="s">
        <v>441</v>
      </c>
      <c r="AJ201" s="39" t="s">
        <v>441</v>
      </c>
      <c r="AK201" s="39">
        <v>115</v>
      </c>
      <c r="AL201" s="39">
        <v>0.798</v>
      </c>
      <c r="AM201" s="39">
        <v>1.668</v>
      </c>
      <c r="AN201" s="39">
        <v>18.27</v>
      </c>
      <c r="AO201" s="741"/>
      <c r="AP201" s="429">
        <f>(8760/1000)*(Summary!$F$10*$AN201+Summary!$F$9*$AM201+Summary!$F$8*$AL201)</f>
        <v>53.669016</v>
      </c>
      <c r="AQ201" s="430">
        <f t="shared" si="11"/>
        <v>43.669016</v>
      </c>
      <c r="AR201" s="431"/>
      <c r="AS201" s="66" t="str">
        <f t="shared" si="9"/>
        <v>Y</v>
      </c>
      <c r="AT201" s="38">
        <f t="shared" si="10"/>
        <v>10</v>
      </c>
      <c r="AU201" s="432" t="s">
        <v>273</v>
      </c>
      <c r="AV201" s="826">
        <v>128</v>
      </c>
      <c r="AW201" s="778">
        <f>Summary!$E$33</f>
        <v>49</v>
      </c>
    </row>
    <row r="202" spans="1:49" s="5" customFormat="1" ht="12.75">
      <c r="A202" s="541">
        <v>196</v>
      </c>
      <c r="B202" s="405">
        <v>47</v>
      </c>
      <c r="C202" s="462" t="s">
        <v>718</v>
      </c>
      <c r="D202" s="43" t="s">
        <v>452</v>
      </c>
      <c r="E202" s="46" t="s">
        <v>431</v>
      </c>
      <c r="F202" s="46" t="s">
        <v>432</v>
      </c>
      <c r="G202" s="172"/>
      <c r="H202" s="666">
        <v>1</v>
      </c>
      <c r="I202" s="42" t="s">
        <v>469</v>
      </c>
      <c r="J202" s="43">
        <v>2</v>
      </c>
      <c r="K202" s="464">
        <v>2.4</v>
      </c>
      <c r="L202" s="43" t="s">
        <v>435</v>
      </c>
      <c r="M202" s="43">
        <v>4096</v>
      </c>
      <c r="N202" s="43">
        <v>4</v>
      </c>
      <c r="O202" s="43">
        <v>2</v>
      </c>
      <c r="P202" s="172">
        <v>300</v>
      </c>
      <c r="Q202" s="172" t="s">
        <v>436</v>
      </c>
      <c r="R202" s="172" t="s">
        <v>397</v>
      </c>
      <c r="S202" s="172" t="s">
        <v>397</v>
      </c>
      <c r="T202" s="44" t="s">
        <v>438</v>
      </c>
      <c r="U202" s="42">
        <v>1</v>
      </c>
      <c r="V202" s="43" t="s">
        <v>470</v>
      </c>
      <c r="W202" s="43">
        <v>512</v>
      </c>
      <c r="X202" s="172" t="s">
        <v>449</v>
      </c>
      <c r="Y202" s="172"/>
      <c r="Z202" s="44" t="s">
        <v>398</v>
      </c>
      <c r="AA202" s="485">
        <v>90</v>
      </c>
      <c r="AB202" s="486">
        <v>86.6</v>
      </c>
      <c r="AC202" s="486" t="s">
        <v>441</v>
      </c>
      <c r="AD202" s="44" t="s">
        <v>441</v>
      </c>
      <c r="AE202" s="218" t="s">
        <v>441</v>
      </c>
      <c r="AF202" s="43" t="s">
        <v>441</v>
      </c>
      <c r="AG202" s="43" t="s">
        <v>441</v>
      </c>
      <c r="AH202" s="43" t="s">
        <v>441</v>
      </c>
      <c r="AI202" s="43">
        <v>1000</v>
      </c>
      <c r="AJ202" s="43">
        <v>1000</v>
      </c>
      <c r="AK202" s="43">
        <v>115</v>
      </c>
      <c r="AL202" s="43">
        <v>1.23</v>
      </c>
      <c r="AM202" s="43">
        <v>1.48</v>
      </c>
      <c r="AN202" s="43">
        <v>18.7</v>
      </c>
      <c r="AO202" s="734"/>
      <c r="AP202" s="429">
        <f>(8760/1000)*(Summary!$F$10*$AN202+Summary!$F$9*$AM202+Summary!$F$8*$AL202)</f>
        <v>56.90495999999999</v>
      </c>
      <c r="AQ202" s="430">
        <f t="shared" si="11"/>
        <v>46.90495999999999</v>
      </c>
      <c r="AR202" s="431"/>
      <c r="AS202" s="66" t="str">
        <f t="shared" si="9"/>
        <v>Y</v>
      </c>
      <c r="AT202" s="38">
        <f t="shared" si="10"/>
        <v>10</v>
      </c>
      <c r="AU202" s="432" t="s">
        <v>273</v>
      </c>
      <c r="AV202" s="834">
        <v>128</v>
      </c>
      <c r="AW202" s="778">
        <f>Summary!$E$33</f>
        <v>49</v>
      </c>
    </row>
    <row r="203" spans="1:49" ht="14.25">
      <c r="A203" s="541">
        <v>197</v>
      </c>
      <c r="B203" s="405">
        <v>308</v>
      </c>
      <c r="C203" s="40" t="s">
        <v>700</v>
      </c>
      <c r="D203" s="59">
        <v>39492</v>
      </c>
      <c r="E203" s="37" t="s">
        <v>431</v>
      </c>
      <c r="F203" s="37" t="s">
        <v>432</v>
      </c>
      <c r="G203" s="49"/>
      <c r="H203" s="667">
        <v>1</v>
      </c>
      <c r="I203" s="50" t="s">
        <v>821</v>
      </c>
      <c r="J203" s="39">
        <v>2</v>
      </c>
      <c r="K203" s="465">
        <v>2.6</v>
      </c>
      <c r="L203" s="39" t="s">
        <v>822</v>
      </c>
      <c r="M203" s="166">
        <v>4096</v>
      </c>
      <c r="N203" s="43">
        <v>4</v>
      </c>
      <c r="O203" s="39">
        <v>1</v>
      </c>
      <c r="P203" s="49"/>
      <c r="Q203" s="49"/>
      <c r="R203" s="49"/>
      <c r="S203" s="49"/>
      <c r="T203" s="57" t="s">
        <v>438</v>
      </c>
      <c r="U203" s="50">
        <v>1</v>
      </c>
      <c r="V203" s="39" t="s">
        <v>909</v>
      </c>
      <c r="W203" s="39">
        <v>512</v>
      </c>
      <c r="X203" s="75"/>
      <c r="Y203" s="75"/>
      <c r="Z203" s="57" t="s">
        <v>398</v>
      </c>
      <c r="AA203" s="487"/>
      <c r="AB203" s="489"/>
      <c r="AC203" s="489"/>
      <c r="AD203" s="57" t="s">
        <v>441</v>
      </c>
      <c r="AE203" s="58" t="s">
        <v>441</v>
      </c>
      <c r="AF203" s="39" t="s">
        <v>438</v>
      </c>
      <c r="AG203" s="39" t="s">
        <v>441</v>
      </c>
      <c r="AH203" s="39" t="s">
        <v>441</v>
      </c>
      <c r="AI203" s="39" t="s">
        <v>441</v>
      </c>
      <c r="AJ203" s="39" t="s">
        <v>441</v>
      </c>
      <c r="AK203" s="39">
        <v>230</v>
      </c>
      <c r="AL203" s="39">
        <v>0.75</v>
      </c>
      <c r="AM203" s="39">
        <v>1.686</v>
      </c>
      <c r="AN203" s="39">
        <v>19.97</v>
      </c>
      <c r="AO203" s="741"/>
      <c r="AP203" s="429">
        <f>(8760/1000)*(Summary!$F$10*$AN203+Summary!$F$9*$AM203+Summary!$F$8*$AL203)</f>
        <v>57.90009599999999</v>
      </c>
      <c r="AQ203" s="430">
        <f t="shared" si="11"/>
        <v>47.90009599999999</v>
      </c>
      <c r="AR203" s="431"/>
      <c r="AS203" s="66" t="str">
        <f t="shared" si="9"/>
        <v>Y</v>
      </c>
      <c r="AT203" s="38">
        <f t="shared" si="10"/>
        <v>10</v>
      </c>
      <c r="AU203" s="432" t="s">
        <v>273</v>
      </c>
      <c r="AV203" s="829">
        <v>128</v>
      </c>
      <c r="AW203" s="778">
        <f>Summary!$E$33</f>
        <v>49</v>
      </c>
    </row>
    <row r="204" spans="1:49" s="5" customFormat="1" ht="12.75">
      <c r="A204" s="541">
        <v>198</v>
      </c>
      <c r="B204" s="405">
        <v>49</v>
      </c>
      <c r="C204" s="462" t="s">
        <v>718</v>
      </c>
      <c r="D204" s="43" t="s">
        <v>466</v>
      </c>
      <c r="E204" s="46" t="s">
        <v>431</v>
      </c>
      <c r="F204" s="46" t="s">
        <v>432</v>
      </c>
      <c r="G204" s="172"/>
      <c r="H204" s="666">
        <v>1</v>
      </c>
      <c r="I204" s="42" t="s">
        <v>455</v>
      </c>
      <c r="J204" s="43">
        <v>2</v>
      </c>
      <c r="K204" s="464">
        <v>2.8</v>
      </c>
      <c r="L204" s="43" t="s">
        <v>435</v>
      </c>
      <c r="M204" s="43">
        <v>4096</v>
      </c>
      <c r="N204" s="43">
        <v>4</v>
      </c>
      <c r="O204" s="43">
        <v>2</v>
      </c>
      <c r="P204" s="172">
        <v>320</v>
      </c>
      <c r="Q204" s="172" t="s">
        <v>436</v>
      </c>
      <c r="R204" s="172" t="s">
        <v>397</v>
      </c>
      <c r="S204" s="172" t="s">
        <v>397</v>
      </c>
      <c r="T204" s="44" t="s">
        <v>438</v>
      </c>
      <c r="U204" s="42">
        <v>1</v>
      </c>
      <c r="V204" s="43" t="s">
        <v>470</v>
      </c>
      <c r="W204" s="43">
        <v>512</v>
      </c>
      <c r="X204" s="172" t="s">
        <v>449</v>
      </c>
      <c r="Y204" s="172"/>
      <c r="Z204" s="44" t="s">
        <v>398</v>
      </c>
      <c r="AA204" s="485">
        <v>120</v>
      </c>
      <c r="AB204" s="486">
        <v>86.6</v>
      </c>
      <c r="AC204" s="486" t="s">
        <v>441</v>
      </c>
      <c r="AD204" s="44" t="s">
        <v>441</v>
      </c>
      <c r="AE204" s="218" t="s">
        <v>441</v>
      </c>
      <c r="AF204" s="43" t="s">
        <v>441</v>
      </c>
      <c r="AG204" s="43" t="s">
        <v>441</v>
      </c>
      <c r="AH204" s="43" t="s">
        <v>441</v>
      </c>
      <c r="AI204" s="43">
        <v>1000</v>
      </c>
      <c r="AJ204" s="43">
        <v>1000</v>
      </c>
      <c r="AK204" s="43">
        <v>115</v>
      </c>
      <c r="AL204" s="43">
        <v>0.82</v>
      </c>
      <c r="AM204" s="43">
        <v>1</v>
      </c>
      <c r="AN204" s="43">
        <v>20.1</v>
      </c>
      <c r="AO204" s="734"/>
      <c r="AP204" s="429">
        <f>(8760/1000)*(Summary!$F$10*$AN204+Summary!$F$9*$AM204+Summary!$F$8*$AL204)</f>
        <v>58.00872</v>
      </c>
      <c r="AQ204" s="430">
        <f t="shared" si="11"/>
        <v>48.00872</v>
      </c>
      <c r="AR204" s="431"/>
      <c r="AS204" s="66" t="str">
        <f t="shared" si="9"/>
        <v>Y</v>
      </c>
      <c r="AT204" s="38">
        <f t="shared" si="10"/>
        <v>10</v>
      </c>
      <c r="AU204" s="432" t="s">
        <v>273</v>
      </c>
      <c r="AV204" s="834">
        <v>128</v>
      </c>
      <c r="AW204" s="778">
        <f>Summary!$E$33</f>
        <v>49</v>
      </c>
    </row>
    <row r="205" spans="1:49" ht="12.75">
      <c r="A205" s="541">
        <v>199</v>
      </c>
      <c r="B205" s="405">
        <v>61</v>
      </c>
      <c r="C205" s="462" t="s">
        <v>718</v>
      </c>
      <c r="D205" s="43" t="s">
        <v>456</v>
      </c>
      <c r="E205" s="46" t="s">
        <v>431</v>
      </c>
      <c r="F205" s="46" t="s">
        <v>432</v>
      </c>
      <c r="G205" s="172"/>
      <c r="H205" s="666">
        <v>1</v>
      </c>
      <c r="I205" s="42" t="s">
        <v>457</v>
      </c>
      <c r="J205" s="43">
        <v>2</v>
      </c>
      <c r="K205" s="464">
        <v>2.4</v>
      </c>
      <c r="L205" s="43" t="s">
        <v>435</v>
      </c>
      <c r="M205" s="43">
        <v>4096</v>
      </c>
      <c r="N205" s="43">
        <v>4</v>
      </c>
      <c r="O205" s="43">
        <v>2</v>
      </c>
      <c r="P205" s="172">
        <v>320</v>
      </c>
      <c r="Q205" s="172" t="s">
        <v>436</v>
      </c>
      <c r="R205" s="172" t="s">
        <v>397</v>
      </c>
      <c r="S205" s="172" t="s">
        <v>397</v>
      </c>
      <c r="T205" s="44" t="s">
        <v>438</v>
      </c>
      <c r="U205" s="42">
        <v>1</v>
      </c>
      <c r="V205" s="43" t="s">
        <v>470</v>
      </c>
      <c r="W205" s="43">
        <v>512</v>
      </c>
      <c r="X205" s="172" t="s">
        <v>451</v>
      </c>
      <c r="Y205" s="172"/>
      <c r="Z205" s="44" t="s">
        <v>398</v>
      </c>
      <c r="AA205" s="485">
        <v>90</v>
      </c>
      <c r="AB205" s="486">
        <v>86.6</v>
      </c>
      <c r="AC205" s="486" t="s">
        <v>441</v>
      </c>
      <c r="AD205" s="44" t="s">
        <v>441</v>
      </c>
      <c r="AE205" s="218" t="s">
        <v>441</v>
      </c>
      <c r="AF205" s="43" t="s">
        <v>441</v>
      </c>
      <c r="AG205" s="43" t="s">
        <v>441</v>
      </c>
      <c r="AH205" s="43" t="s">
        <v>441</v>
      </c>
      <c r="AI205" s="43">
        <v>1000</v>
      </c>
      <c r="AJ205" s="43">
        <v>1000</v>
      </c>
      <c r="AK205" s="43">
        <v>115</v>
      </c>
      <c r="AL205" s="43">
        <v>0.78</v>
      </c>
      <c r="AM205" s="43">
        <v>1.57</v>
      </c>
      <c r="AN205" s="43">
        <v>20</v>
      </c>
      <c r="AO205" s="734"/>
      <c r="AP205" s="429">
        <f>(8760/1000)*(Summary!$F$10*$AN205+Summary!$F$9*$AM205+Summary!$F$8*$AL205)</f>
        <v>58.035</v>
      </c>
      <c r="AQ205" s="430">
        <f t="shared" si="11"/>
        <v>48.035</v>
      </c>
      <c r="AR205" s="431"/>
      <c r="AS205" s="66" t="str">
        <f t="shared" si="9"/>
        <v>Y</v>
      </c>
      <c r="AT205" s="38">
        <f t="shared" si="10"/>
        <v>10</v>
      </c>
      <c r="AU205" s="432" t="s">
        <v>273</v>
      </c>
      <c r="AV205" s="834">
        <v>128</v>
      </c>
      <c r="AW205" s="778">
        <f>Summary!$E$33</f>
        <v>49</v>
      </c>
    </row>
    <row r="206" spans="1:49" ht="14.25">
      <c r="A206" s="541">
        <v>200</v>
      </c>
      <c r="B206" s="405">
        <v>312</v>
      </c>
      <c r="C206" s="40" t="s">
        <v>700</v>
      </c>
      <c r="D206" s="59">
        <v>39506</v>
      </c>
      <c r="E206" s="37" t="s">
        <v>431</v>
      </c>
      <c r="F206" s="37" t="s">
        <v>432</v>
      </c>
      <c r="G206" s="49"/>
      <c r="H206" s="667">
        <v>1</v>
      </c>
      <c r="I206" s="50" t="s">
        <v>821</v>
      </c>
      <c r="J206" s="39">
        <v>2</v>
      </c>
      <c r="K206" s="465">
        <v>2.5</v>
      </c>
      <c r="L206" s="39" t="s">
        <v>822</v>
      </c>
      <c r="M206" s="166">
        <v>4096</v>
      </c>
      <c r="N206" s="43">
        <v>4</v>
      </c>
      <c r="O206" s="39">
        <v>1</v>
      </c>
      <c r="P206" s="49"/>
      <c r="Q206" s="49"/>
      <c r="R206" s="49"/>
      <c r="S206" s="49"/>
      <c r="T206" s="57" t="s">
        <v>438</v>
      </c>
      <c r="U206" s="50">
        <v>1</v>
      </c>
      <c r="V206" s="39" t="s">
        <v>909</v>
      </c>
      <c r="W206" s="39">
        <v>512</v>
      </c>
      <c r="X206" s="75"/>
      <c r="Y206" s="75"/>
      <c r="Z206" s="57" t="s">
        <v>398</v>
      </c>
      <c r="AA206" s="487"/>
      <c r="AB206" s="489"/>
      <c r="AC206" s="489"/>
      <c r="AD206" s="57" t="s">
        <v>441</v>
      </c>
      <c r="AE206" s="58" t="s">
        <v>441</v>
      </c>
      <c r="AF206" s="39" t="s">
        <v>438</v>
      </c>
      <c r="AG206" s="39" t="s">
        <v>441</v>
      </c>
      <c r="AH206" s="39" t="s">
        <v>441</v>
      </c>
      <c r="AI206" s="39" t="s">
        <v>441</v>
      </c>
      <c r="AJ206" s="39" t="s">
        <v>441</v>
      </c>
      <c r="AK206" s="39">
        <v>230</v>
      </c>
      <c r="AL206" s="39">
        <v>0.822</v>
      </c>
      <c r="AM206" s="39">
        <v>1.704</v>
      </c>
      <c r="AN206" s="39">
        <v>19.9</v>
      </c>
      <c r="AO206" s="741"/>
      <c r="AP206" s="429">
        <f>(8760/1000)*(Summary!$F$10*$AN206+Summary!$F$9*$AM206+Summary!$F$8*$AL206)</f>
        <v>58.110336</v>
      </c>
      <c r="AQ206" s="430">
        <f t="shared" si="11"/>
        <v>48.110336</v>
      </c>
      <c r="AR206" s="431"/>
      <c r="AS206" s="66" t="str">
        <f t="shared" si="9"/>
        <v>Y</v>
      </c>
      <c r="AT206" s="38">
        <f t="shared" si="10"/>
        <v>10</v>
      </c>
      <c r="AU206" s="432" t="s">
        <v>273</v>
      </c>
      <c r="AV206" s="826">
        <v>128</v>
      </c>
      <c r="AW206" s="778">
        <f>Summary!$E$33</f>
        <v>49</v>
      </c>
    </row>
    <row r="207" spans="1:49" ht="12.75">
      <c r="A207" s="541">
        <v>201</v>
      </c>
      <c r="B207" s="405">
        <v>51</v>
      </c>
      <c r="C207" s="462" t="s">
        <v>718</v>
      </c>
      <c r="D207" s="43" t="s">
        <v>456</v>
      </c>
      <c r="E207" s="46" t="s">
        <v>431</v>
      </c>
      <c r="F207" s="46" t="s">
        <v>432</v>
      </c>
      <c r="G207" s="172"/>
      <c r="H207" s="666">
        <v>1</v>
      </c>
      <c r="I207" s="42" t="s">
        <v>457</v>
      </c>
      <c r="J207" s="43">
        <v>2</v>
      </c>
      <c r="K207" s="464">
        <v>2.4</v>
      </c>
      <c r="L207" s="43" t="s">
        <v>435</v>
      </c>
      <c r="M207" s="43">
        <v>4096</v>
      </c>
      <c r="N207" s="43">
        <v>4</v>
      </c>
      <c r="O207" s="43">
        <v>2</v>
      </c>
      <c r="P207" s="172">
        <v>320</v>
      </c>
      <c r="Q207" s="172" t="s">
        <v>436</v>
      </c>
      <c r="R207" s="172" t="s">
        <v>397</v>
      </c>
      <c r="S207" s="172" t="s">
        <v>397</v>
      </c>
      <c r="T207" s="44" t="s">
        <v>438</v>
      </c>
      <c r="U207" s="42">
        <v>1</v>
      </c>
      <c r="V207" s="43" t="s">
        <v>470</v>
      </c>
      <c r="W207" s="43">
        <v>512</v>
      </c>
      <c r="X207" s="172" t="s">
        <v>449</v>
      </c>
      <c r="Y207" s="172"/>
      <c r="Z207" s="44" t="s">
        <v>398</v>
      </c>
      <c r="AA207" s="485">
        <v>120</v>
      </c>
      <c r="AB207" s="486">
        <v>86.6</v>
      </c>
      <c r="AC207" s="486" t="s">
        <v>441</v>
      </c>
      <c r="AD207" s="44" t="s">
        <v>441</v>
      </c>
      <c r="AE207" s="218" t="s">
        <v>441</v>
      </c>
      <c r="AF207" s="43" t="s">
        <v>441</v>
      </c>
      <c r="AG207" s="43" t="s">
        <v>441</v>
      </c>
      <c r="AH207" s="43" t="s">
        <v>441</v>
      </c>
      <c r="AI207" s="43">
        <v>1000</v>
      </c>
      <c r="AJ207" s="43">
        <v>1000</v>
      </c>
      <c r="AK207" s="43">
        <v>115</v>
      </c>
      <c r="AL207" s="43">
        <v>0.8</v>
      </c>
      <c r="AM207" s="43">
        <v>1.55</v>
      </c>
      <c r="AN207" s="43">
        <v>20.2</v>
      </c>
      <c r="AO207" s="734"/>
      <c r="AP207" s="429">
        <f>(8760/1000)*(Summary!$F$10*$AN207+Summary!$F$9*$AM207+Summary!$F$8*$AL207)</f>
        <v>58.6482</v>
      </c>
      <c r="AQ207" s="430">
        <f t="shared" si="11"/>
        <v>48.6482</v>
      </c>
      <c r="AR207" s="431"/>
      <c r="AS207" s="66" t="str">
        <f t="shared" si="9"/>
        <v>Y</v>
      </c>
      <c r="AT207" s="38">
        <f t="shared" si="10"/>
        <v>10</v>
      </c>
      <c r="AU207" s="432" t="s">
        <v>273</v>
      </c>
      <c r="AV207" s="834">
        <v>128</v>
      </c>
      <c r="AW207" s="778">
        <f>Summary!$E$33</f>
        <v>49</v>
      </c>
    </row>
    <row r="208" spans="1:49" s="5" customFormat="1" ht="12.75">
      <c r="A208" s="541">
        <v>202</v>
      </c>
      <c r="B208" s="405">
        <v>48</v>
      </c>
      <c r="C208" s="462" t="s">
        <v>718</v>
      </c>
      <c r="D208" s="43" t="s">
        <v>452</v>
      </c>
      <c r="E208" s="46" t="s">
        <v>431</v>
      </c>
      <c r="F208" s="46" t="s">
        <v>432</v>
      </c>
      <c r="G208" s="172"/>
      <c r="H208" s="666">
        <v>1</v>
      </c>
      <c r="I208" s="42" t="s">
        <v>469</v>
      </c>
      <c r="J208" s="43">
        <v>2</v>
      </c>
      <c r="K208" s="464">
        <v>2.4</v>
      </c>
      <c r="L208" s="43" t="s">
        <v>435</v>
      </c>
      <c r="M208" s="43">
        <v>4096</v>
      </c>
      <c r="N208" s="43">
        <v>4</v>
      </c>
      <c r="O208" s="43">
        <v>2</v>
      </c>
      <c r="P208" s="172">
        <v>300</v>
      </c>
      <c r="Q208" s="172" t="s">
        <v>436</v>
      </c>
      <c r="R208" s="172" t="s">
        <v>397</v>
      </c>
      <c r="S208" s="172" t="s">
        <v>397</v>
      </c>
      <c r="T208" s="44" t="s">
        <v>438</v>
      </c>
      <c r="U208" s="42">
        <v>1</v>
      </c>
      <c r="V208" s="43" t="s">
        <v>470</v>
      </c>
      <c r="W208" s="43">
        <v>512</v>
      </c>
      <c r="X208" s="172" t="s">
        <v>449</v>
      </c>
      <c r="Y208" s="172"/>
      <c r="Z208" s="44" t="s">
        <v>398</v>
      </c>
      <c r="AA208" s="485">
        <v>90</v>
      </c>
      <c r="AB208" s="486">
        <v>86.6</v>
      </c>
      <c r="AC208" s="486" t="s">
        <v>441</v>
      </c>
      <c r="AD208" s="44" t="s">
        <v>441</v>
      </c>
      <c r="AE208" s="218" t="s">
        <v>441</v>
      </c>
      <c r="AF208" s="43" t="s">
        <v>441</v>
      </c>
      <c r="AG208" s="43" t="s">
        <v>441</v>
      </c>
      <c r="AH208" s="43" t="s">
        <v>441</v>
      </c>
      <c r="AI208" s="43">
        <v>1000</v>
      </c>
      <c r="AJ208" s="43">
        <v>1000</v>
      </c>
      <c r="AK208" s="43">
        <v>230</v>
      </c>
      <c r="AL208" s="43">
        <v>1.36</v>
      </c>
      <c r="AM208" s="43">
        <v>1.61</v>
      </c>
      <c r="AN208" s="43">
        <v>19.1</v>
      </c>
      <c r="AO208" s="734"/>
      <c r="AP208" s="429">
        <f>(8760/1000)*(Summary!$F$10*$AN208+Summary!$F$9*$AM208+Summary!$F$8*$AL208)</f>
        <v>58.753319999999995</v>
      </c>
      <c r="AQ208" s="430">
        <f t="shared" si="11"/>
        <v>48.753319999999995</v>
      </c>
      <c r="AR208" s="431"/>
      <c r="AS208" s="66" t="str">
        <f t="shared" si="9"/>
        <v>Y</v>
      </c>
      <c r="AT208" s="38">
        <f t="shared" si="10"/>
        <v>10</v>
      </c>
      <c r="AU208" s="432" t="s">
        <v>273</v>
      </c>
      <c r="AV208" s="834">
        <v>128</v>
      </c>
      <c r="AW208" s="778">
        <f>Summary!$E$33</f>
        <v>49</v>
      </c>
    </row>
    <row r="209" spans="1:49" ht="12.75">
      <c r="A209" s="541">
        <v>203</v>
      </c>
      <c r="B209" s="405">
        <v>50</v>
      </c>
      <c r="C209" s="462" t="s">
        <v>718</v>
      </c>
      <c r="D209" s="43" t="s">
        <v>466</v>
      </c>
      <c r="E209" s="46" t="s">
        <v>431</v>
      </c>
      <c r="F209" s="46" t="s">
        <v>432</v>
      </c>
      <c r="G209" s="172"/>
      <c r="H209" s="666">
        <v>1</v>
      </c>
      <c r="I209" s="42" t="s">
        <v>455</v>
      </c>
      <c r="J209" s="43">
        <v>2</v>
      </c>
      <c r="K209" s="464">
        <v>2.8</v>
      </c>
      <c r="L209" s="43" t="s">
        <v>435</v>
      </c>
      <c r="M209" s="43">
        <v>4096</v>
      </c>
      <c r="N209" s="43">
        <v>4</v>
      </c>
      <c r="O209" s="43">
        <v>2</v>
      </c>
      <c r="P209" s="172">
        <v>320</v>
      </c>
      <c r="Q209" s="172" t="s">
        <v>436</v>
      </c>
      <c r="R209" s="172" t="s">
        <v>397</v>
      </c>
      <c r="S209" s="172" t="s">
        <v>397</v>
      </c>
      <c r="T209" s="44" t="s">
        <v>438</v>
      </c>
      <c r="U209" s="42">
        <v>1</v>
      </c>
      <c r="V209" s="43" t="s">
        <v>470</v>
      </c>
      <c r="W209" s="43">
        <v>512</v>
      </c>
      <c r="X209" s="172" t="s">
        <v>449</v>
      </c>
      <c r="Y209" s="172"/>
      <c r="Z209" s="44" t="s">
        <v>398</v>
      </c>
      <c r="AA209" s="485">
        <v>120</v>
      </c>
      <c r="AB209" s="486">
        <v>86.6</v>
      </c>
      <c r="AC209" s="486" t="s">
        <v>441</v>
      </c>
      <c r="AD209" s="44" t="s">
        <v>441</v>
      </c>
      <c r="AE209" s="218" t="s">
        <v>441</v>
      </c>
      <c r="AF209" s="43" t="s">
        <v>441</v>
      </c>
      <c r="AG209" s="43" t="s">
        <v>441</v>
      </c>
      <c r="AH209" s="43" t="s">
        <v>441</v>
      </c>
      <c r="AI209" s="43">
        <v>1000</v>
      </c>
      <c r="AJ209" s="43">
        <v>1000</v>
      </c>
      <c r="AK209" s="43">
        <v>230</v>
      </c>
      <c r="AL209" s="43">
        <v>0.88</v>
      </c>
      <c r="AM209" s="43">
        <v>1.06</v>
      </c>
      <c r="AN209" s="43">
        <v>20.3</v>
      </c>
      <c r="AO209" s="734"/>
      <c r="AP209" s="429">
        <f>(8760/1000)*(Summary!$F$10*$AN209+Summary!$F$9*$AM209+Summary!$F$8*$AL209)</f>
        <v>58.90224</v>
      </c>
      <c r="AQ209" s="430">
        <f t="shared" si="11"/>
        <v>48.90224</v>
      </c>
      <c r="AR209" s="431"/>
      <c r="AS209" s="66" t="str">
        <f t="shared" si="9"/>
        <v>Y</v>
      </c>
      <c r="AT209" s="38">
        <f t="shared" si="10"/>
        <v>10</v>
      </c>
      <c r="AU209" s="432" t="s">
        <v>273</v>
      </c>
      <c r="AV209" s="834">
        <v>128</v>
      </c>
      <c r="AW209" s="778">
        <f>Summary!$E$33</f>
        <v>49</v>
      </c>
    </row>
    <row r="210" spans="1:49" s="5" customFormat="1" ht="12.75">
      <c r="A210" s="541">
        <v>204</v>
      </c>
      <c r="B210" s="405">
        <v>62</v>
      </c>
      <c r="C210" s="462" t="s">
        <v>718</v>
      </c>
      <c r="D210" s="43" t="s">
        <v>456</v>
      </c>
      <c r="E210" s="46" t="s">
        <v>431</v>
      </c>
      <c r="F210" s="46" t="s">
        <v>432</v>
      </c>
      <c r="G210" s="172"/>
      <c r="H210" s="666">
        <v>1</v>
      </c>
      <c r="I210" s="42" t="s">
        <v>457</v>
      </c>
      <c r="J210" s="43">
        <v>2</v>
      </c>
      <c r="K210" s="464">
        <v>2.4</v>
      </c>
      <c r="L210" s="43" t="s">
        <v>435</v>
      </c>
      <c r="M210" s="43">
        <v>4096</v>
      </c>
      <c r="N210" s="43">
        <v>4</v>
      </c>
      <c r="O210" s="43">
        <v>2</v>
      </c>
      <c r="P210" s="172">
        <v>320</v>
      </c>
      <c r="Q210" s="172" t="s">
        <v>436</v>
      </c>
      <c r="R210" s="172" t="s">
        <v>397</v>
      </c>
      <c r="S210" s="172" t="s">
        <v>397</v>
      </c>
      <c r="T210" s="44" t="s">
        <v>438</v>
      </c>
      <c r="U210" s="42">
        <v>1</v>
      </c>
      <c r="V210" s="43" t="s">
        <v>470</v>
      </c>
      <c r="W210" s="43">
        <v>512</v>
      </c>
      <c r="X210" s="172" t="s">
        <v>451</v>
      </c>
      <c r="Y210" s="172"/>
      <c r="Z210" s="44" t="s">
        <v>398</v>
      </c>
      <c r="AA210" s="485">
        <v>90</v>
      </c>
      <c r="AB210" s="486">
        <v>86.6</v>
      </c>
      <c r="AC210" s="486" t="s">
        <v>441</v>
      </c>
      <c r="AD210" s="44" t="s">
        <v>441</v>
      </c>
      <c r="AE210" s="218" t="s">
        <v>441</v>
      </c>
      <c r="AF210" s="43" t="s">
        <v>441</v>
      </c>
      <c r="AG210" s="43" t="s">
        <v>441</v>
      </c>
      <c r="AH210" s="43" t="s">
        <v>441</v>
      </c>
      <c r="AI210" s="43">
        <v>1000</v>
      </c>
      <c r="AJ210" s="43">
        <v>1000</v>
      </c>
      <c r="AK210" s="43">
        <v>230</v>
      </c>
      <c r="AL210" s="43">
        <v>0.86</v>
      </c>
      <c r="AM210" s="43">
        <v>1.61</v>
      </c>
      <c r="AN210" s="43">
        <v>20.6</v>
      </c>
      <c r="AO210" s="734"/>
      <c r="AP210" s="429">
        <f>(8760/1000)*(Summary!$F$10*$AN210+Summary!$F$9*$AM210+Summary!$F$8*$AL210)</f>
        <v>60.06732000000001</v>
      </c>
      <c r="AQ210" s="430">
        <f t="shared" si="11"/>
        <v>50.06732000000001</v>
      </c>
      <c r="AR210" s="431"/>
      <c r="AS210" s="66" t="str">
        <f t="shared" si="9"/>
        <v>Y</v>
      </c>
      <c r="AT210" s="38">
        <f t="shared" si="10"/>
        <v>10</v>
      </c>
      <c r="AU210" s="432" t="s">
        <v>273</v>
      </c>
      <c r="AV210" s="834">
        <v>128</v>
      </c>
      <c r="AW210" s="778">
        <f>Summary!$E$33</f>
        <v>49</v>
      </c>
    </row>
    <row r="211" spans="1:49" s="5" customFormat="1" ht="12.75">
      <c r="A211" s="541">
        <v>205</v>
      </c>
      <c r="B211" s="405">
        <v>427</v>
      </c>
      <c r="C211" s="411" t="s">
        <v>708</v>
      </c>
      <c r="D211" s="140">
        <v>39635</v>
      </c>
      <c r="E211" s="139" t="s">
        <v>431</v>
      </c>
      <c r="F211" s="128"/>
      <c r="G211" s="132" t="s">
        <v>301</v>
      </c>
      <c r="H211" s="672">
        <v>1</v>
      </c>
      <c r="I211" s="130" t="s">
        <v>337</v>
      </c>
      <c r="J211" s="128">
        <v>2</v>
      </c>
      <c r="K211" s="136">
        <v>2.8</v>
      </c>
      <c r="L211" s="128">
        <v>2</v>
      </c>
      <c r="M211" s="128">
        <v>4096</v>
      </c>
      <c r="N211" s="43">
        <v>4</v>
      </c>
      <c r="O211" s="128">
        <v>1</v>
      </c>
      <c r="P211" s="134">
        <v>250</v>
      </c>
      <c r="Q211" s="134" t="s">
        <v>338</v>
      </c>
      <c r="R211" s="134" t="s">
        <v>438</v>
      </c>
      <c r="S211" s="134" t="s">
        <v>438</v>
      </c>
      <c r="T211" s="143" t="s">
        <v>438</v>
      </c>
      <c r="U211" s="130">
        <v>1</v>
      </c>
      <c r="V211" s="128" t="s">
        <v>339</v>
      </c>
      <c r="W211" s="128">
        <v>256</v>
      </c>
      <c r="X211" s="134" t="s">
        <v>340</v>
      </c>
      <c r="Y211" s="134">
        <v>32</v>
      </c>
      <c r="Z211" s="143" t="s">
        <v>398</v>
      </c>
      <c r="AA211" s="529">
        <v>120</v>
      </c>
      <c r="AB211" s="531"/>
      <c r="AC211" s="530" t="s">
        <v>441</v>
      </c>
      <c r="AD211" s="143" t="s">
        <v>441</v>
      </c>
      <c r="AE211" s="276" t="s">
        <v>441</v>
      </c>
      <c r="AF211" s="128" t="s">
        <v>441</v>
      </c>
      <c r="AG211" s="128" t="s">
        <v>441</v>
      </c>
      <c r="AH211" s="128" t="s">
        <v>441</v>
      </c>
      <c r="AI211" s="128">
        <v>1000</v>
      </c>
      <c r="AJ211" s="128">
        <v>1000</v>
      </c>
      <c r="AK211" s="128">
        <v>230</v>
      </c>
      <c r="AL211" s="128">
        <v>1.55</v>
      </c>
      <c r="AM211" s="128">
        <v>1.68</v>
      </c>
      <c r="AN211" s="128">
        <v>19.2</v>
      </c>
      <c r="AO211" s="135"/>
      <c r="AP211" s="429">
        <f>(8760/1000)*(Summary!$F$10*$AN211+Summary!$F$9*$AM211+Summary!$F$8*$AL211)</f>
        <v>60.07608</v>
      </c>
      <c r="AQ211" s="430">
        <f t="shared" si="11"/>
        <v>50.07608</v>
      </c>
      <c r="AR211" s="431"/>
      <c r="AS211" s="66" t="str">
        <f t="shared" si="9"/>
        <v>Y</v>
      </c>
      <c r="AT211" s="38">
        <f t="shared" si="10"/>
        <v>10</v>
      </c>
      <c r="AU211" s="432" t="s">
        <v>273</v>
      </c>
      <c r="AV211" s="837">
        <v>128</v>
      </c>
      <c r="AW211" s="778">
        <f>Summary!$E$33</f>
        <v>49</v>
      </c>
    </row>
    <row r="212" spans="1:243" s="5" customFormat="1" ht="12.75">
      <c r="A212" s="541">
        <v>206</v>
      </c>
      <c r="B212" s="405">
        <v>305</v>
      </c>
      <c r="C212" s="40" t="s">
        <v>700</v>
      </c>
      <c r="D212" s="59">
        <v>39674</v>
      </c>
      <c r="E212" s="37" t="s">
        <v>431</v>
      </c>
      <c r="F212" s="37" t="s">
        <v>432</v>
      </c>
      <c r="G212" s="49"/>
      <c r="H212" s="667">
        <v>1</v>
      </c>
      <c r="I212" s="50" t="s">
        <v>821</v>
      </c>
      <c r="J212" s="39">
        <v>2</v>
      </c>
      <c r="K212" s="465">
        <v>2.5</v>
      </c>
      <c r="L212" s="39" t="s">
        <v>822</v>
      </c>
      <c r="M212" s="39">
        <v>2048</v>
      </c>
      <c r="N212" s="43">
        <v>2</v>
      </c>
      <c r="O212" s="39">
        <v>1</v>
      </c>
      <c r="P212" s="49"/>
      <c r="Q212" s="49"/>
      <c r="R212" s="49"/>
      <c r="S212" s="49"/>
      <c r="T212" s="57" t="s">
        <v>438</v>
      </c>
      <c r="U212" s="50">
        <v>1</v>
      </c>
      <c r="V212" s="39" t="s">
        <v>909</v>
      </c>
      <c r="W212" s="39">
        <v>512</v>
      </c>
      <c r="X212" s="75"/>
      <c r="Y212" s="75"/>
      <c r="Z212" s="57" t="s">
        <v>398</v>
      </c>
      <c r="AA212" s="487"/>
      <c r="AB212" s="489"/>
      <c r="AC212" s="489"/>
      <c r="AD212" s="57" t="s">
        <v>441</v>
      </c>
      <c r="AE212" s="58" t="s">
        <v>441</v>
      </c>
      <c r="AF212" s="39" t="s">
        <v>438</v>
      </c>
      <c r="AG212" s="39" t="s">
        <v>441</v>
      </c>
      <c r="AH212" s="39" t="s">
        <v>441</v>
      </c>
      <c r="AI212" s="39" t="s">
        <v>441</v>
      </c>
      <c r="AJ212" s="39" t="s">
        <v>441</v>
      </c>
      <c r="AK212" s="39">
        <v>115</v>
      </c>
      <c r="AL212" s="39">
        <v>0.91</v>
      </c>
      <c r="AM212" s="39">
        <v>1.81</v>
      </c>
      <c r="AN212" s="39">
        <v>16.84</v>
      </c>
      <c r="AO212" s="741"/>
      <c r="AP212" s="429">
        <f>(8760/1000)*(Summary!$F$10*$AN212+Summary!$F$9*$AM212+Summary!$F$8*$AL212)</f>
        <v>50.62404</v>
      </c>
      <c r="AQ212" s="430">
        <f t="shared" si="11"/>
        <v>50.62404</v>
      </c>
      <c r="AR212" s="431"/>
      <c r="AS212" s="66" t="str">
        <f t="shared" si="9"/>
        <v>N</v>
      </c>
      <c r="AT212" s="38">
        <f t="shared" si="10"/>
        <v>0</v>
      </c>
      <c r="AU212" s="432" t="s">
        <v>273</v>
      </c>
      <c r="AV212" s="826">
        <v>128</v>
      </c>
      <c r="AW212" s="778">
        <f>Summary!$E$33</f>
        <v>49</v>
      </c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</row>
    <row r="213" spans="1:49" s="5" customFormat="1" ht="12.75">
      <c r="A213" s="541">
        <v>207</v>
      </c>
      <c r="B213" s="405">
        <v>57</v>
      </c>
      <c r="C213" s="462" t="s">
        <v>718</v>
      </c>
      <c r="D213" s="43" t="s">
        <v>467</v>
      </c>
      <c r="E213" s="46" t="s">
        <v>431</v>
      </c>
      <c r="F213" s="46" t="s">
        <v>432</v>
      </c>
      <c r="G213" s="172"/>
      <c r="H213" s="666">
        <v>1</v>
      </c>
      <c r="I213" s="42" t="s">
        <v>460</v>
      </c>
      <c r="J213" s="43">
        <v>2</v>
      </c>
      <c r="K213" s="464">
        <v>2.5</v>
      </c>
      <c r="L213" s="43" t="s">
        <v>435</v>
      </c>
      <c r="M213" s="43">
        <v>4096</v>
      </c>
      <c r="N213" s="43">
        <v>4</v>
      </c>
      <c r="O213" s="43">
        <v>2</v>
      </c>
      <c r="P213" s="172">
        <v>300</v>
      </c>
      <c r="Q213" s="172" t="s">
        <v>436</v>
      </c>
      <c r="R213" s="172" t="s">
        <v>397</v>
      </c>
      <c r="S213" s="172" t="s">
        <v>397</v>
      </c>
      <c r="T213" s="44" t="s">
        <v>438</v>
      </c>
      <c r="U213" s="42">
        <v>1</v>
      </c>
      <c r="V213" s="43" t="s">
        <v>470</v>
      </c>
      <c r="W213" s="43">
        <v>512</v>
      </c>
      <c r="X213" s="172" t="s">
        <v>451</v>
      </c>
      <c r="Y213" s="172"/>
      <c r="Z213" s="44" t="s">
        <v>398</v>
      </c>
      <c r="AA213" s="485">
        <v>90</v>
      </c>
      <c r="AB213" s="486">
        <v>86.6</v>
      </c>
      <c r="AC213" s="486" t="s">
        <v>441</v>
      </c>
      <c r="AD213" s="44" t="s">
        <v>441</v>
      </c>
      <c r="AE213" s="218" t="s">
        <v>441</v>
      </c>
      <c r="AF213" s="43" t="s">
        <v>441</v>
      </c>
      <c r="AG213" s="43" t="s">
        <v>441</v>
      </c>
      <c r="AH213" s="43" t="s">
        <v>441</v>
      </c>
      <c r="AI213" s="43">
        <v>1000</v>
      </c>
      <c r="AJ213" s="43">
        <v>1000</v>
      </c>
      <c r="AK213" s="43">
        <v>115</v>
      </c>
      <c r="AL213" s="43">
        <v>1.22</v>
      </c>
      <c r="AM213" s="43">
        <v>1.53</v>
      </c>
      <c r="AN213" s="43">
        <v>20.2</v>
      </c>
      <c r="AO213" s="734"/>
      <c r="AP213" s="429">
        <f>(8760/1000)*(Summary!$F$10*$AN213+Summary!$F$9*$AM213+Summary!$F$8*$AL213)</f>
        <v>60.83819999999999</v>
      </c>
      <c r="AQ213" s="430">
        <f t="shared" si="11"/>
        <v>50.83819999999999</v>
      </c>
      <c r="AR213" s="431"/>
      <c r="AS213" s="66" t="str">
        <f t="shared" si="9"/>
        <v>Y</v>
      </c>
      <c r="AT213" s="38">
        <f t="shared" si="10"/>
        <v>10</v>
      </c>
      <c r="AU213" s="432" t="s">
        <v>273</v>
      </c>
      <c r="AV213" s="834">
        <v>128</v>
      </c>
      <c r="AW213" s="778">
        <f>Summary!$E$33</f>
        <v>49</v>
      </c>
    </row>
    <row r="214" spans="1:49" s="5" customFormat="1" ht="12.75">
      <c r="A214" s="541">
        <v>208</v>
      </c>
      <c r="B214" s="405">
        <v>58</v>
      </c>
      <c r="C214" s="462" t="s">
        <v>718</v>
      </c>
      <c r="D214" s="43" t="s">
        <v>466</v>
      </c>
      <c r="E214" s="46" t="s">
        <v>431</v>
      </c>
      <c r="F214" s="46" t="s">
        <v>432</v>
      </c>
      <c r="G214" s="172"/>
      <c r="H214" s="666">
        <v>1</v>
      </c>
      <c r="I214" s="42" t="s">
        <v>455</v>
      </c>
      <c r="J214" s="43">
        <v>2</v>
      </c>
      <c r="K214" s="464">
        <v>2.8</v>
      </c>
      <c r="L214" s="43" t="s">
        <v>435</v>
      </c>
      <c r="M214" s="43">
        <v>4096</v>
      </c>
      <c r="N214" s="43">
        <v>4</v>
      </c>
      <c r="O214" s="43">
        <v>2</v>
      </c>
      <c r="P214" s="172">
        <v>500</v>
      </c>
      <c r="Q214" s="172" t="s">
        <v>436</v>
      </c>
      <c r="R214" s="172" t="s">
        <v>397</v>
      </c>
      <c r="S214" s="172" t="s">
        <v>397</v>
      </c>
      <c r="T214" s="44" t="s">
        <v>438</v>
      </c>
      <c r="U214" s="42">
        <v>1</v>
      </c>
      <c r="V214" s="43" t="s">
        <v>470</v>
      </c>
      <c r="W214" s="43">
        <v>512</v>
      </c>
      <c r="X214" s="172" t="s">
        <v>451</v>
      </c>
      <c r="Y214" s="172"/>
      <c r="Z214" s="44" t="s">
        <v>398</v>
      </c>
      <c r="AA214" s="485">
        <v>120</v>
      </c>
      <c r="AB214" s="486">
        <v>86.6</v>
      </c>
      <c r="AC214" s="486" t="s">
        <v>441</v>
      </c>
      <c r="AD214" s="44" t="s">
        <v>441</v>
      </c>
      <c r="AE214" s="218" t="s">
        <v>441</v>
      </c>
      <c r="AF214" s="43" t="s">
        <v>441</v>
      </c>
      <c r="AG214" s="43" t="s">
        <v>441</v>
      </c>
      <c r="AH214" s="43" t="s">
        <v>441</v>
      </c>
      <c r="AI214" s="43">
        <v>1000</v>
      </c>
      <c r="AJ214" s="43">
        <v>1000</v>
      </c>
      <c r="AK214" s="43">
        <v>115</v>
      </c>
      <c r="AL214" s="43">
        <v>1.33</v>
      </c>
      <c r="AM214" s="43">
        <v>1.62</v>
      </c>
      <c r="AN214" s="43">
        <v>20.2</v>
      </c>
      <c r="AO214" s="734"/>
      <c r="AP214" s="429">
        <f>(8760/1000)*(Summary!$F$10*$AN214+Summary!$F$9*$AM214+Summary!$F$8*$AL214)</f>
        <v>61.4952</v>
      </c>
      <c r="AQ214" s="430">
        <f t="shared" si="11"/>
        <v>51.4952</v>
      </c>
      <c r="AR214" s="431"/>
      <c r="AS214" s="66" t="str">
        <f t="shared" si="9"/>
        <v>Y</v>
      </c>
      <c r="AT214" s="38">
        <f t="shared" si="10"/>
        <v>10</v>
      </c>
      <c r="AU214" s="432" t="s">
        <v>273</v>
      </c>
      <c r="AV214" s="834">
        <v>128</v>
      </c>
      <c r="AW214" s="778">
        <f>Summary!$E$33</f>
        <v>49</v>
      </c>
    </row>
    <row r="215" spans="1:49" s="4" customFormat="1" ht="12.75">
      <c r="A215" s="541">
        <v>209</v>
      </c>
      <c r="B215" s="405">
        <v>52</v>
      </c>
      <c r="C215" s="462" t="s">
        <v>718</v>
      </c>
      <c r="D215" s="43" t="s">
        <v>456</v>
      </c>
      <c r="E215" s="46" t="s">
        <v>431</v>
      </c>
      <c r="F215" s="46" t="s">
        <v>432</v>
      </c>
      <c r="G215" s="172"/>
      <c r="H215" s="666">
        <v>1</v>
      </c>
      <c r="I215" s="42" t="s">
        <v>457</v>
      </c>
      <c r="J215" s="43">
        <v>2</v>
      </c>
      <c r="K215" s="464">
        <v>2.4</v>
      </c>
      <c r="L215" s="43" t="s">
        <v>435</v>
      </c>
      <c r="M215" s="43">
        <v>4096</v>
      </c>
      <c r="N215" s="43">
        <v>4</v>
      </c>
      <c r="O215" s="43">
        <v>2</v>
      </c>
      <c r="P215" s="172">
        <v>320</v>
      </c>
      <c r="Q215" s="172" t="s">
        <v>436</v>
      </c>
      <c r="R215" s="172" t="s">
        <v>397</v>
      </c>
      <c r="S215" s="172" t="s">
        <v>397</v>
      </c>
      <c r="T215" s="44" t="s">
        <v>438</v>
      </c>
      <c r="U215" s="42">
        <v>1</v>
      </c>
      <c r="V215" s="43" t="s">
        <v>470</v>
      </c>
      <c r="W215" s="43">
        <v>512</v>
      </c>
      <c r="X215" s="172" t="s">
        <v>449</v>
      </c>
      <c r="Y215" s="172"/>
      <c r="Z215" s="44" t="s">
        <v>398</v>
      </c>
      <c r="AA215" s="485">
        <v>120</v>
      </c>
      <c r="AB215" s="486">
        <v>86.6</v>
      </c>
      <c r="AC215" s="486" t="s">
        <v>441</v>
      </c>
      <c r="AD215" s="44" t="s">
        <v>441</v>
      </c>
      <c r="AE215" s="218" t="s">
        <v>441</v>
      </c>
      <c r="AF215" s="43" t="s">
        <v>441</v>
      </c>
      <c r="AG215" s="43" t="s">
        <v>441</v>
      </c>
      <c r="AH215" s="43" t="s">
        <v>441</v>
      </c>
      <c r="AI215" s="43">
        <v>1000</v>
      </c>
      <c r="AJ215" s="43">
        <v>1000</v>
      </c>
      <c r="AK215" s="43">
        <v>230</v>
      </c>
      <c r="AL215" s="43">
        <v>0.89</v>
      </c>
      <c r="AM215" s="43">
        <v>1.58</v>
      </c>
      <c r="AN215" s="43">
        <v>21.1</v>
      </c>
      <c r="AO215" s="734"/>
      <c r="AP215" s="429">
        <f>(8760/1000)*(Summary!$F$10*$AN215+Summary!$F$9*$AM215+Summary!$F$8*$AL215)</f>
        <v>61.51272</v>
      </c>
      <c r="AQ215" s="430">
        <f t="shared" si="11"/>
        <v>51.51272</v>
      </c>
      <c r="AR215" s="431"/>
      <c r="AS215" s="66" t="str">
        <f t="shared" si="9"/>
        <v>Y</v>
      </c>
      <c r="AT215" s="38">
        <f t="shared" si="10"/>
        <v>10</v>
      </c>
      <c r="AU215" s="432" t="s">
        <v>273</v>
      </c>
      <c r="AV215" s="834">
        <v>128</v>
      </c>
      <c r="AW215" s="778">
        <f>Summary!$E$33</f>
        <v>49</v>
      </c>
    </row>
    <row r="216" spans="1:49" ht="12.75">
      <c r="A216" s="541">
        <v>210</v>
      </c>
      <c r="B216" s="405">
        <v>59</v>
      </c>
      <c r="C216" s="462" t="s">
        <v>718</v>
      </c>
      <c r="D216" s="43" t="s">
        <v>467</v>
      </c>
      <c r="E216" s="46" t="s">
        <v>431</v>
      </c>
      <c r="F216" s="46" t="s">
        <v>432</v>
      </c>
      <c r="G216" s="172"/>
      <c r="H216" s="666">
        <v>1</v>
      </c>
      <c r="I216" s="42" t="s">
        <v>460</v>
      </c>
      <c r="J216" s="43">
        <v>2</v>
      </c>
      <c r="K216" s="464">
        <v>2.5</v>
      </c>
      <c r="L216" s="43" t="s">
        <v>435</v>
      </c>
      <c r="M216" s="43">
        <v>4096</v>
      </c>
      <c r="N216" s="43">
        <v>4</v>
      </c>
      <c r="O216" s="43">
        <v>2</v>
      </c>
      <c r="P216" s="172">
        <v>300</v>
      </c>
      <c r="Q216" s="172" t="s">
        <v>436</v>
      </c>
      <c r="R216" s="172" t="s">
        <v>397</v>
      </c>
      <c r="S216" s="172" t="s">
        <v>397</v>
      </c>
      <c r="T216" s="44" t="s">
        <v>438</v>
      </c>
      <c r="U216" s="42">
        <v>1</v>
      </c>
      <c r="V216" s="43" t="s">
        <v>470</v>
      </c>
      <c r="W216" s="43">
        <v>512</v>
      </c>
      <c r="X216" s="172" t="s">
        <v>451</v>
      </c>
      <c r="Y216" s="172"/>
      <c r="Z216" s="44" t="s">
        <v>398</v>
      </c>
      <c r="AA216" s="485">
        <v>90</v>
      </c>
      <c r="AB216" s="486">
        <v>86.6</v>
      </c>
      <c r="AC216" s="486" t="s">
        <v>441</v>
      </c>
      <c r="AD216" s="44" t="s">
        <v>441</v>
      </c>
      <c r="AE216" s="218" t="s">
        <v>441</v>
      </c>
      <c r="AF216" s="43" t="s">
        <v>441</v>
      </c>
      <c r="AG216" s="43" t="s">
        <v>441</v>
      </c>
      <c r="AH216" s="43" t="s">
        <v>441</v>
      </c>
      <c r="AI216" s="43">
        <v>1000</v>
      </c>
      <c r="AJ216" s="43">
        <v>1000</v>
      </c>
      <c r="AK216" s="43">
        <v>230</v>
      </c>
      <c r="AL216" s="43">
        <v>1.37</v>
      </c>
      <c r="AM216" s="43">
        <v>1.64</v>
      </c>
      <c r="AN216" s="43">
        <v>20.3</v>
      </c>
      <c r="AO216" s="734"/>
      <c r="AP216" s="429">
        <f>(8760/1000)*(Summary!$F$10*$AN216+Summary!$F$9*$AM216+Summary!$F$8*$AL216)</f>
        <v>61.98575999999999</v>
      </c>
      <c r="AQ216" s="430">
        <f t="shared" si="11"/>
        <v>51.98575999999999</v>
      </c>
      <c r="AR216" s="431"/>
      <c r="AS216" s="66" t="str">
        <f t="shared" si="9"/>
        <v>Y</v>
      </c>
      <c r="AT216" s="38">
        <f t="shared" si="10"/>
        <v>10</v>
      </c>
      <c r="AU216" s="432" t="s">
        <v>273</v>
      </c>
      <c r="AV216" s="834">
        <v>128</v>
      </c>
      <c r="AW216" s="778">
        <f>Summary!$E$33</f>
        <v>49</v>
      </c>
    </row>
    <row r="217" spans="1:49" s="5" customFormat="1" ht="12.75">
      <c r="A217" s="541">
        <v>211</v>
      </c>
      <c r="B217" s="405">
        <v>309</v>
      </c>
      <c r="C217" s="40" t="s">
        <v>700</v>
      </c>
      <c r="D217" s="59">
        <v>39506</v>
      </c>
      <c r="E217" s="37" t="s">
        <v>431</v>
      </c>
      <c r="F217" s="37" t="s">
        <v>432</v>
      </c>
      <c r="G217" s="49"/>
      <c r="H217" s="667">
        <v>1</v>
      </c>
      <c r="I217" s="50" t="s">
        <v>821</v>
      </c>
      <c r="J217" s="39">
        <v>2</v>
      </c>
      <c r="K217" s="465">
        <v>2.5</v>
      </c>
      <c r="L217" s="39" t="s">
        <v>822</v>
      </c>
      <c r="M217" s="39">
        <v>2048</v>
      </c>
      <c r="N217" s="43">
        <v>2</v>
      </c>
      <c r="O217" s="39">
        <v>1</v>
      </c>
      <c r="P217" s="49"/>
      <c r="Q217" s="49"/>
      <c r="R217" s="49"/>
      <c r="S217" s="49"/>
      <c r="T217" s="57" t="s">
        <v>438</v>
      </c>
      <c r="U217" s="50">
        <v>1</v>
      </c>
      <c r="V217" s="39" t="s">
        <v>909</v>
      </c>
      <c r="W217" s="39">
        <v>512</v>
      </c>
      <c r="X217" s="75"/>
      <c r="Y217" s="75"/>
      <c r="Z217" s="57" t="s">
        <v>398</v>
      </c>
      <c r="AA217" s="487"/>
      <c r="AB217" s="489"/>
      <c r="AC217" s="489"/>
      <c r="AD217" s="57" t="s">
        <v>441</v>
      </c>
      <c r="AE217" s="58" t="s">
        <v>441</v>
      </c>
      <c r="AF217" s="39" t="s">
        <v>438</v>
      </c>
      <c r="AG217" s="39" t="s">
        <v>441</v>
      </c>
      <c r="AH217" s="39" t="s">
        <v>441</v>
      </c>
      <c r="AI217" s="39" t="s">
        <v>441</v>
      </c>
      <c r="AJ217" s="39" t="s">
        <v>441</v>
      </c>
      <c r="AK217" s="39">
        <v>115</v>
      </c>
      <c r="AL217" s="39">
        <v>0.798</v>
      </c>
      <c r="AM217" s="39">
        <v>1.536</v>
      </c>
      <c r="AN217" s="39">
        <v>18.21</v>
      </c>
      <c r="AO217" s="741"/>
      <c r="AP217" s="429">
        <f>(8760/1000)*(Summary!$F$10*$AN217+Summary!$F$9*$AM217+Summary!$F$8*$AL217)</f>
        <v>53.395703999999995</v>
      </c>
      <c r="AQ217" s="430">
        <f t="shared" si="11"/>
        <v>53.395703999999995</v>
      </c>
      <c r="AR217" s="431"/>
      <c r="AS217" s="66" t="str">
        <f t="shared" si="9"/>
        <v>N</v>
      </c>
      <c r="AT217" s="38">
        <f t="shared" si="10"/>
        <v>0</v>
      </c>
      <c r="AU217" s="432" t="s">
        <v>273</v>
      </c>
      <c r="AV217" s="829">
        <v>128</v>
      </c>
      <c r="AW217" s="778">
        <f>Summary!$E$33</f>
        <v>49</v>
      </c>
    </row>
    <row r="218" spans="1:49" ht="12.75">
      <c r="A218" s="541">
        <v>212</v>
      </c>
      <c r="B218" s="405">
        <v>60</v>
      </c>
      <c r="C218" s="462" t="s">
        <v>718</v>
      </c>
      <c r="D218" s="43" t="s">
        <v>466</v>
      </c>
      <c r="E218" s="46" t="s">
        <v>431</v>
      </c>
      <c r="F218" s="46" t="s">
        <v>432</v>
      </c>
      <c r="G218" s="172"/>
      <c r="H218" s="666">
        <v>1</v>
      </c>
      <c r="I218" s="42" t="s">
        <v>455</v>
      </c>
      <c r="J218" s="43">
        <v>2</v>
      </c>
      <c r="K218" s="464">
        <v>2.8</v>
      </c>
      <c r="L218" s="43" t="s">
        <v>435</v>
      </c>
      <c r="M218" s="43">
        <v>4096</v>
      </c>
      <c r="N218" s="43">
        <v>4</v>
      </c>
      <c r="O218" s="43">
        <v>2</v>
      </c>
      <c r="P218" s="172">
        <v>500</v>
      </c>
      <c r="Q218" s="172" t="s">
        <v>436</v>
      </c>
      <c r="R218" s="172" t="s">
        <v>397</v>
      </c>
      <c r="S218" s="172" t="s">
        <v>397</v>
      </c>
      <c r="T218" s="44" t="s">
        <v>438</v>
      </c>
      <c r="U218" s="42">
        <v>1</v>
      </c>
      <c r="V218" s="43" t="s">
        <v>470</v>
      </c>
      <c r="W218" s="43">
        <v>512</v>
      </c>
      <c r="X218" s="172" t="s">
        <v>451</v>
      </c>
      <c r="Y218" s="172"/>
      <c r="Z218" s="44" t="s">
        <v>398</v>
      </c>
      <c r="AA218" s="485">
        <v>120</v>
      </c>
      <c r="AB218" s="486">
        <v>86.6</v>
      </c>
      <c r="AC218" s="486" t="s">
        <v>441</v>
      </c>
      <c r="AD218" s="44" t="s">
        <v>441</v>
      </c>
      <c r="AE218" s="218" t="s">
        <v>441</v>
      </c>
      <c r="AF218" s="43" t="s">
        <v>441</v>
      </c>
      <c r="AG218" s="43" t="s">
        <v>441</v>
      </c>
      <c r="AH218" s="43" t="s">
        <v>441</v>
      </c>
      <c r="AI218" s="43">
        <v>1000</v>
      </c>
      <c r="AJ218" s="43">
        <v>1000</v>
      </c>
      <c r="AK218" s="43">
        <v>230</v>
      </c>
      <c r="AL218" s="43">
        <v>1.48</v>
      </c>
      <c r="AM218" s="43">
        <v>1.86</v>
      </c>
      <c r="AN218" s="43">
        <v>20.6</v>
      </c>
      <c r="AO218" s="734"/>
      <c r="AP218" s="429">
        <f>(8760/1000)*(Summary!$F$10*$AN218+Summary!$F$9*$AM218+Summary!$F$8*$AL218)</f>
        <v>63.54504</v>
      </c>
      <c r="AQ218" s="430">
        <f t="shared" si="11"/>
        <v>53.54504</v>
      </c>
      <c r="AR218" s="431"/>
      <c r="AS218" s="66" t="str">
        <f t="shared" si="9"/>
        <v>Y</v>
      </c>
      <c r="AT218" s="38">
        <f t="shared" si="10"/>
        <v>10</v>
      </c>
      <c r="AU218" s="432" t="s">
        <v>273</v>
      </c>
      <c r="AV218" s="834">
        <v>128</v>
      </c>
      <c r="AW218" s="778">
        <f>Summary!$E$33</f>
        <v>49</v>
      </c>
    </row>
    <row r="219" spans="1:49" s="5" customFormat="1" ht="12.75">
      <c r="A219" s="541">
        <v>213</v>
      </c>
      <c r="B219" s="405">
        <v>306</v>
      </c>
      <c r="C219" s="40" t="s">
        <v>700</v>
      </c>
      <c r="D219" s="59">
        <v>39674</v>
      </c>
      <c r="E219" s="37" t="s">
        <v>431</v>
      </c>
      <c r="F219" s="37" t="s">
        <v>432</v>
      </c>
      <c r="G219" s="49"/>
      <c r="H219" s="667">
        <v>1</v>
      </c>
      <c r="I219" s="50" t="s">
        <v>821</v>
      </c>
      <c r="J219" s="39">
        <v>2</v>
      </c>
      <c r="K219" s="465">
        <v>2.5</v>
      </c>
      <c r="L219" s="39" t="s">
        <v>822</v>
      </c>
      <c r="M219" s="39">
        <v>2048</v>
      </c>
      <c r="N219" s="43">
        <v>2</v>
      </c>
      <c r="O219" s="39">
        <v>1</v>
      </c>
      <c r="P219" s="49"/>
      <c r="Q219" s="49"/>
      <c r="R219" s="49"/>
      <c r="S219" s="49"/>
      <c r="T219" s="57" t="s">
        <v>438</v>
      </c>
      <c r="U219" s="50">
        <v>1</v>
      </c>
      <c r="V219" s="39" t="s">
        <v>909</v>
      </c>
      <c r="W219" s="39">
        <v>512</v>
      </c>
      <c r="X219" s="75"/>
      <c r="Y219" s="75"/>
      <c r="Z219" s="57" t="s">
        <v>398</v>
      </c>
      <c r="AA219" s="487"/>
      <c r="AB219" s="489"/>
      <c r="AC219" s="489"/>
      <c r="AD219" s="57" t="s">
        <v>441</v>
      </c>
      <c r="AE219" s="58" t="s">
        <v>441</v>
      </c>
      <c r="AF219" s="39" t="s">
        <v>438</v>
      </c>
      <c r="AG219" s="39" t="s">
        <v>441</v>
      </c>
      <c r="AH219" s="39" t="s">
        <v>441</v>
      </c>
      <c r="AI219" s="61" t="s">
        <v>441</v>
      </c>
      <c r="AJ219" s="61" t="s">
        <v>441</v>
      </c>
      <c r="AK219" s="50">
        <v>230</v>
      </c>
      <c r="AL219" s="39">
        <v>0.95</v>
      </c>
      <c r="AM219" s="39">
        <v>1.86</v>
      </c>
      <c r="AN219" s="57">
        <v>18.15</v>
      </c>
      <c r="AO219" s="53"/>
      <c r="AP219" s="429">
        <f>(8760/1000)*(Summary!$F$10*$AN219+Summary!$F$9*$AM219+Summary!$F$8*$AL219)</f>
        <v>54.32075999999999</v>
      </c>
      <c r="AQ219" s="430">
        <f t="shared" si="11"/>
        <v>54.32075999999999</v>
      </c>
      <c r="AR219" s="431"/>
      <c r="AS219" s="66" t="str">
        <f t="shared" si="9"/>
        <v>N</v>
      </c>
      <c r="AT219" s="38">
        <f t="shared" si="10"/>
        <v>0</v>
      </c>
      <c r="AU219" s="432" t="s">
        <v>273</v>
      </c>
      <c r="AV219" s="826">
        <v>128</v>
      </c>
      <c r="AW219" s="778">
        <f>Summary!$E$33</f>
        <v>49</v>
      </c>
    </row>
    <row r="220" spans="1:49" s="5" customFormat="1" ht="38.25">
      <c r="A220" s="541">
        <v>214</v>
      </c>
      <c r="B220" s="405">
        <v>81</v>
      </c>
      <c r="C220" s="40" t="s">
        <v>700</v>
      </c>
      <c r="D220" s="48">
        <v>39674</v>
      </c>
      <c r="E220" s="46" t="s">
        <v>431</v>
      </c>
      <c r="F220" s="46" t="s">
        <v>475</v>
      </c>
      <c r="G220" s="172" t="s">
        <v>431</v>
      </c>
      <c r="H220" s="666">
        <v>1</v>
      </c>
      <c r="I220" s="42" t="s">
        <v>493</v>
      </c>
      <c r="J220" s="43">
        <v>2</v>
      </c>
      <c r="K220" s="464">
        <v>2.4</v>
      </c>
      <c r="L220" s="43">
        <v>2</v>
      </c>
      <c r="M220" s="43">
        <v>2048</v>
      </c>
      <c r="N220" s="43">
        <v>2</v>
      </c>
      <c r="O220" s="43">
        <v>1</v>
      </c>
      <c r="P220" s="172" t="s">
        <v>494</v>
      </c>
      <c r="Q220" s="172" t="s">
        <v>495</v>
      </c>
      <c r="R220" s="172" t="s">
        <v>480</v>
      </c>
      <c r="S220" s="172" t="s">
        <v>475</v>
      </c>
      <c r="T220" s="44" t="s">
        <v>480</v>
      </c>
      <c r="U220" s="42">
        <v>1</v>
      </c>
      <c r="V220" s="43" t="s">
        <v>496</v>
      </c>
      <c r="W220" s="43">
        <v>256</v>
      </c>
      <c r="X220" s="172" t="s">
        <v>497</v>
      </c>
      <c r="Y220" s="172">
        <v>32</v>
      </c>
      <c r="Z220" s="44" t="s">
        <v>398</v>
      </c>
      <c r="AA220" s="485">
        <v>85</v>
      </c>
      <c r="AB220" s="486" t="s">
        <v>483</v>
      </c>
      <c r="AC220" s="486" t="s">
        <v>483</v>
      </c>
      <c r="AD220" s="44" t="s">
        <v>441</v>
      </c>
      <c r="AE220" s="218" t="s">
        <v>438</v>
      </c>
      <c r="AF220" s="43" t="s">
        <v>438</v>
      </c>
      <c r="AG220" s="43" t="s">
        <v>441</v>
      </c>
      <c r="AH220" s="43" t="s">
        <v>441</v>
      </c>
      <c r="AI220" s="175" t="s">
        <v>484</v>
      </c>
      <c r="AJ220" s="175" t="s">
        <v>484</v>
      </c>
      <c r="AK220" s="42">
        <v>230</v>
      </c>
      <c r="AL220" s="43">
        <v>1.03</v>
      </c>
      <c r="AM220" s="43">
        <v>2.38</v>
      </c>
      <c r="AN220" s="44">
        <v>18.09</v>
      </c>
      <c r="AO220" s="47" t="s">
        <v>498</v>
      </c>
      <c r="AP220" s="429">
        <f>(8760/1000)*(Summary!$F$10*$AN220+Summary!$F$9*$AM220+Summary!$F$8*$AL220)</f>
        <v>55.03907999999999</v>
      </c>
      <c r="AQ220" s="430">
        <f t="shared" si="11"/>
        <v>55.03907999999999</v>
      </c>
      <c r="AR220" s="431"/>
      <c r="AS220" s="66" t="str">
        <f t="shared" si="9"/>
        <v>N</v>
      </c>
      <c r="AT220" s="38">
        <f t="shared" si="10"/>
        <v>0</v>
      </c>
      <c r="AU220" s="432" t="s">
        <v>273</v>
      </c>
      <c r="AV220" s="826">
        <v>128</v>
      </c>
      <c r="AW220" s="778">
        <f>Summary!$E$33</f>
        <v>49</v>
      </c>
    </row>
    <row r="221" spans="1:49" ht="12.75">
      <c r="A221" s="541">
        <v>215</v>
      </c>
      <c r="B221" s="405">
        <v>391</v>
      </c>
      <c r="C221" s="40" t="s">
        <v>700</v>
      </c>
      <c r="D221" s="170">
        <v>39694</v>
      </c>
      <c r="E221" s="145" t="s">
        <v>431</v>
      </c>
      <c r="F221" s="145"/>
      <c r="G221" s="41"/>
      <c r="H221" s="671">
        <v>1</v>
      </c>
      <c r="I221" s="173" t="s">
        <v>170</v>
      </c>
      <c r="J221" s="147">
        <v>2</v>
      </c>
      <c r="K221" s="476">
        <v>2.5</v>
      </c>
      <c r="L221" s="148" t="s">
        <v>153</v>
      </c>
      <c r="M221" s="147">
        <v>2048</v>
      </c>
      <c r="N221" s="43">
        <v>2</v>
      </c>
      <c r="O221" s="147">
        <v>1</v>
      </c>
      <c r="P221" s="41"/>
      <c r="Q221" s="41">
        <v>1</v>
      </c>
      <c r="R221" s="41"/>
      <c r="S221" s="41"/>
      <c r="T221" s="150" t="s">
        <v>438</v>
      </c>
      <c r="U221" s="173">
        <v>1</v>
      </c>
      <c r="V221" s="147" t="s">
        <v>171</v>
      </c>
      <c r="W221" s="147">
        <v>512</v>
      </c>
      <c r="X221" s="149"/>
      <c r="Y221" s="149">
        <v>128</v>
      </c>
      <c r="Z221" s="150" t="s">
        <v>398</v>
      </c>
      <c r="AA221" s="525"/>
      <c r="AB221" s="526"/>
      <c r="AC221" s="526"/>
      <c r="AD221" s="150" t="s">
        <v>441</v>
      </c>
      <c r="AE221" s="195" t="s">
        <v>438</v>
      </c>
      <c r="AF221" s="147" t="s">
        <v>438</v>
      </c>
      <c r="AG221" s="147" t="s">
        <v>441</v>
      </c>
      <c r="AH221" s="147" t="s">
        <v>438</v>
      </c>
      <c r="AI221" s="176" t="s">
        <v>475</v>
      </c>
      <c r="AJ221" s="176" t="s">
        <v>475</v>
      </c>
      <c r="AK221" s="173">
        <v>120</v>
      </c>
      <c r="AL221" s="147">
        <v>0.59</v>
      </c>
      <c r="AM221" s="147">
        <v>1.56</v>
      </c>
      <c r="AN221" s="150">
        <v>20.2</v>
      </c>
      <c r="AO221" s="151"/>
      <c r="AP221" s="429">
        <f>(8760/1000)*(Summary!$F$10*$AN221+Summary!$F$9*$AM221+Summary!$F$8*$AL221)</f>
        <v>57.5532</v>
      </c>
      <c r="AQ221" s="430">
        <f t="shared" si="11"/>
        <v>57.5532</v>
      </c>
      <c r="AR221" s="431"/>
      <c r="AS221" s="66" t="str">
        <f t="shared" si="9"/>
        <v>N</v>
      </c>
      <c r="AT221" s="38">
        <f t="shared" si="10"/>
        <v>0</v>
      </c>
      <c r="AU221" s="432" t="s">
        <v>273</v>
      </c>
      <c r="AV221" s="826">
        <v>128</v>
      </c>
      <c r="AW221" s="778">
        <f>Summary!$E$33</f>
        <v>49</v>
      </c>
    </row>
    <row r="222" spans="1:49" s="5" customFormat="1" ht="12.75">
      <c r="A222" s="541">
        <v>216</v>
      </c>
      <c r="B222" s="405">
        <v>432</v>
      </c>
      <c r="C222" s="411" t="s">
        <v>708</v>
      </c>
      <c r="D222" s="140">
        <v>39637</v>
      </c>
      <c r="E222" s="139" t="s">
        <v>431</v>
      </c>
      <c r="F222" s="128"/>
      <c r="G222" s="132" t="s">
        <v>301</v>
      </c>
      <c r="H222" s="672">
        <v>1</v>
      </c>
      <c r="I222" s="130" t="s">
        <v>348</v>
      </c>
      <c r="J222" s="128">
        <v>2</v>
      </c>
      <c r="K222" s="136">
        <v>3.06</v>
      </c>
      <c r="L222" s="128">
        <v>2</v>
      </c>
      <c r="M222" s="128">
        <v>4096</v>
      </c>
      <c r="N222" s="43">
        <v>4</v>
      </c>
      <c r="O222" s="128">
        <v>1</v>
      </c>
      <c r="P222" s="134">
        <v>320</v>
      </c>
      <c r="Q222" s="134" t="s">
        <v>338</v>
      </c>
      <c r="R222" s="134" t="s">
        <v>438</v>
      </c>
      <c r="S222" s="134" t="s">
        <v>438</v>
      </c>
      <c r="T222" s="143" t="s">
        <v>438</v>
      </c>
      <c r="U222" s="130">
        <v>1</v>
      </c>
      <c r="V222" s="128" t="s">
        <v>349</v>
      </c>
      <c r="W222" s="128">
        <v>1024</v>
      </c>
      <c r="X222" s="134" t="s">
        <v>513</v>
      </c>
      <c r="Y222" s="134">
        <v>32</v>
      </c>
      <c r="Z222" s="143" t="s">
        <v>398</v>
      </c>
      <c r="AA222" s="529">
        <v>150</v>
      </c>
      <c r="AB222" s="531"/>
      <c r="AC222" s="530" t="s">
        <v>441</v>
      </c>
      <c r="AD222" s="143" t="s">
        <v>441</v>
      </c>
      <c r="AE222" s="276" t="s">
        <v>441</v>
      </c>
      <c r="AF222" s="128" t="s">
        <v>441</v>
      </c>
      <c r="AG222" s="128" t="s">
        <v>441</v>
      </c>
      <c r="AH222" s="128" t="s">
        <v>441</v>
      </c>
      <c r="AI222" s="138">
        <v>1000</v>
      </c>
      <c r="AJ222" s="138">
        <v>1000</v>
      </c>
      <c r="AK222" s="130">
        <v>230</v>
      </c>
      <c r="AL222" s="128">
        <v>1.32</v>
      </c>
      <c r="AM222" s="128">
        <v>1.53</v>
      </c>
      <c r="AN222" s="143">
        <v>22.86</v>
      </c>
      <c r="AO222" s="180"/>
      <c r="AP222" s="429">
        <f>(8760/1000)*(Summary!$F$10*$AN222+Summary!$F$9*$AM222+Summary!$F$8*$AL222)</f>
        <v>68.35427999999999</v>
      </c>
      <c r="AQ222" s="430">
        <f t="shared" si="11"/>
        <v>58.35427999999999</v>
      </c>
      <c r="AR222" s="431"/>
      <c r="AS222" s="66" t="str">
        <f t="shared" si="9"/>
        <v>Y</v>
      </c>
      <c r="AT222" s="38">
        <f t="shared" si="10"/>
        <v>10</v>
      </c>
      <c r="AU222" s="432" t="s">
        <v>273</v>
      </c>
      <c r="AV222" s="829">
        <v>256</v>
      </c>
      <c r="AW222" s="778">
        <f>Summary!$E$33</f>
        <v>49</v>
      </c>
    </row>
    <row r="223" spans="1:49" s="3" customFormat="1" ht="12.75">
      <c r="A223" s="541">
        <v>217</v>
      </c>
      <c r="B223" s="405">
        <v>431</v>
      </c>
      <c r="C223" s="411" t="s">
        <v>708</v>
      </c>
      <c r="D223" s="140">
        <v>39448</v>
      </c>
      <c r="E223" s="139" t="s">
        <v>431</v>
      </c>
      <c r="F223" s="128"/>
      <c r="G223" s="132" t="s">
        <v>301</v>
      </c>
      <c r="H223" s="672">
        <v>1</v>
      </c>
      <c r="I223" s="130" t="s">
        <v>345</v>
      </c>
      <c r="J223" s="128">
        <v>2</v>
      </c>
      <c r="K223" s="136">
        <v>2.8</v>
      </c>
      <c r="L223" s="128">
        <v>2</v>
      </c>
      <c r="M223" s="128">
        <v>4096</v>
      </c>
      <c r="N223" s="43">
        <v>4</v>
      </c>
      <c r="O223" s="128">
        <v>2</v>
      </c>
      <c r="P223" s="134">
        <v>640</v>
      </c>
      <c r="Q223" s="134" t="s">
        <v>338</v>
      </c>
      <c r="R223" s="134" t="s">
        <v>441</v>
      </c>
      <c r="S223" s="134"/>
      <c r="T223" s="143" t="s">
        <v>438</v>
      </c>
      <c r="U223" s="130">
        <v>1</v>
      </c>
      <c r="V223" s="128" t="s">
        <v>346</v>
      </c>
      <c r="W223" s="128">
        <v>512</v>
      </c>
      <c r="X223" s="134" t="s">
        <v>513</v>
      </c>
      <c r="Y223" s="134">
        <v>32</v>
      </c>
      <c r="Z223" s="143" t="s">
        <v>398</v>
      </c>
      <c r="AA223" s="529">
        <v>180</v>
      </c>
      <c r="AB223" s="531"/>
      <c r="AC223" s="530" t="s">
        <v>441</v>
      </c>
      <c r="AD223" s="143" t="s">
        <v>441</v>
      </c>
      <c r="AE223" s="276" t="s">
        <v>441</v>
      </c>
      <c r="AF223" s="128" t="s">
        <v>441</v>
      </c>
      <c r="AG223" s="128" t="s">
        <v>441</v>
      </c>
      <c r="AH223" s="128" t="s">
        <v>441</v>
      </c>
      <c r="AI223" s="138">
        <v>1000</v>
      </c>
      <c r="AJ223" s="138">
        <v>1000</v>
      </c>
      <c r="AK223" s="130">
        <v>230</v>
      </c>
      <c r="AL223" s="128">
        <v>1.96</v>
      </c>
      <c r="AM223" s="128">
        <v>2.07</v>
      </c>
      <c r="AN223" s="143">
        <v>22</v>
      </c>
      <c r="AO223" s="180"/>
      <c r="AP223" s="429">
        <f>(8760/1000)*(Summary!$F$10*$AN223+Summary!$F$9*$AM223+Summary!$F$8*$AL223)</f>
        <v>69.93108</v>
      </c>
      <c r="AQ223" s="430">
        <f t="shared" si="11"/>
        <v>59.931079999999994</v>
      </c>
      <c r="AR223" s="431"/>
      <c r="AS223" s="66" t="str">
        <f t="shared" si="9"/>
        <v>Y</v>
      </c>
      <c r="AT223" s="38">
        <f t="shared" si="10"/>
        <v>10</v>
      </c>
      <c r="AU223" s="432" t="s">
        <v>273</v>
      </c>
      <c r="AV223" s="837">
        <v>256</v>
      </c>
      <c r="AW223" s="778">
        <f>Summary!$E$33</f>
        <v>49</v>
      </c>
    </row>
    <row r="224" spans="1:49" s="5" customFormat="1" ht="12.75">
      <c r="A224" s="541">
        <v>218</v>
      </c>
      <c r="B224" s="405">
        <v>310</v>
      </c>
      <c r="C224" s="40" t="s">
        <v>700</v>
      </c>
      <c r="D224" s="59">
        <v>39506</v>
      </c>
      <c r="E224" s="37" t="s">
        <v>431</v>
      </c>
      <c r="F224" s="37" t="s">
        <v>432</v>
      </c>
      <c r="G224" s="49"/>
      <c r="H224" s="667">
        <v>1</v>
      </c>
      <c r="I224" s="50" t="s">
        <v>821</v>
      </c>
      <c r="J224" s="39">
        <v>2</v>
      </c>
      <c r="K224" s="465">
        <v>2.5</v>
      </c>
      <c r="L224" s="39" t="s">
        <v>822</v>
      </c>
      <c r="M224" s="39">
        <v>2048</v>
      </c>
      <c r="N224" s="43">
        <v>2</v>
      </c>
      <c r="O224" s="39">
        <v>1</v>
      </c>
      <c r="P224" s="49"/>
      <c r="Q224" s="49"/>
      <c r="R224" s="49"/>
      <c r="S224" s="49"/>
      <c r="T224" s="57" t="s">
        <v>438</v>
      </c>
      <c r="U224" s="50">
        <v>1</v>
      </c>
      <c r="V224" s="39" t="s">
        <v>909</v>
      </c>
      <c r="W224" s="39">
        <v>512</v>
      </c>
      <c r="X224" s="75"/>
      <c r="Y224" s="75"/>
      <c r="Z224" s="57" t="s">
        <v>398</v>
      </c>
      <c r="AA224" s="487"/>
      <c r="AB224" s="489"/>
      <c r="AC224" s="489"/>
      <c r="AD224" s="57" t="s">
        <v>441</v>
      </c>
      <c r="AE224" s="58" t="s">
        <v>441</v>
      </c>
      <c r="AF224" s="39" t="s">
        <v>438</v>
      </c>
      <c r="AG224" s="39" t="s">
        <v>441</v>
      </c>
      <c r="AH224" s="39" t="s">
        <v>441</v>
      </c>
      <c r="AI224" s="61" t="s">
        <v>441</v>
      </c>
      <c r="AJ224" s="61" t="s">
        <v>441</v>
      </c>
      <c r="AK224" s="50">
        <v>230</v>
      </c>
      <c r="AL224" s="39">
        <v>0.822</v>
      </c>
      <c r="AM224" s="39">
        <v>1.56</v>
      </c>
      <c r="AN224" s="57">
        <v>20.69</v>
      </c>
      <c r="AO224" s="53"/>
      <c r="AP224" s="429">
        <f>(8760/1000)*(Summary!$F$10*$AN224+Summary!$F$9*$AM224+Summary!$F$8*$AL224)</f>
        <v>60.060311999999996</v>
      </c>
      <c r="AQ224" s="430">
        <f t="shared" si="11"/>
        <v>60.060311999999996</v>
      </c>
      <c r="AR224" s="431"/>
      <c r="AS224" s="66" t="str">
        <f t="shared" si="9"/>
        <v>N</v>
      </c>
      <c r="AT224" s="38">
        <f t="shared" si="10"/>
        <v>0</v>
      </c>
      <c r="AU224" s="432" t="s">
        <v>273</v>
      </c>
      <c r="AV224" s="829">
        <v>128</v>
      </c>
      <c r="AW224" s="778">
        <f>Summary!$E$33</f>
        <v>49</v>
      </c>
    </row>
    <row r="225" spans="1:49" ht="12.75">
      <c r="A225" s="541">
        <v>219</v>
      </c>
      <c r="B225" s="405">
        <v>433</v>
      </c>
      <c r="C225" s="411" t="s">
        <v>708</v>
      </c>
      <c r="D225" s="140"/>
      <c r="E225" s="139" t="s">
        <v>431</v>
      </c>
      <c r="F225" s="128"/>
      <c r="G225" s="132" t="s">
        <v>301</v>
      </c>
      <c r="H225" s="672">
        <v>1</v>
      </c>
      <c r="I225" s="130" t="s">
        <v>350</v>
      </c>
      <c r="J225" s="128">
        <v>4</v>
      </c>
      <c r="K225" s="136">
        <v>2.53</v>
      </c>
      <c r="L225" s="128">
        <v>2</v>
      </c>
      <c r="M225" s="128">
        <v>4096</v>
      </c>
      <c r="N225" s="43">
        <v>4</v>
      </c>
      <c r="O225" s="128">
        <v>1</v>
      </c>
      <c r="P225" s="134">
        <v>320</v>
      </c>
      <c r="Q225" s="134" t="s">
        <v>338</v>
      </c>
      <c r="R225" s="134" t="s">
        <v>438</v>
      </c>
      <c r="S225" s="134" t="s">
        <v>438</v>
      </c>
      <c r="T225" s="143" t="s">
        <v>438</v>
      </c>
      <c r="U225" s="130">
        <v>1</v>
      </c>
      <c r="V225" s="128" t="s">
        <v>349</v>
      </c>
      <c r="W225" s="128">
        <v>1024</v>
      </c>
      <c r="X225" s="134" t="s">
        <v>513</v>
      </c>
      <c r="Y225" s="134">
        <v>32</v>
      </c>
      <c r="Z225" s="143" t="s">
        <v>398</v>
      </c>
      <c r="AA225" s="529">
        <v>150</v>
      </c>
      <c r="AB225" s="531"/>
      <c r="AC225" s="530" t="s">
        <v>441</v>
      </c>
      <c r="AD225" s="143" t="s">
        <v>441</v>
      </c>
      <c r="AE225" s="276" t="s">
        <v>441</v>
      </c>
      <c r="AF225" s="128" t="s">
        <v>441</v>
      </c>
      <c r="AG225" s="128" t="s">
        <v>441</v>
      </c>
      <c r="AH225" s="128" t="s">
        <v>441</v>
      </c>
      <c r="AI225" s="138">
        <v>1000</v>
      </c>
      <c r="AJ225" s="138">
        <v>1000</v>
      </c>
      <c r="AK225" s="128">
        <v>230</v>
      </c>
      <c r="AL225" s="128">
        <v>1.32</v>
      </c>
      <c r="AM225" s="128">
        <v>1.53</v>
      </c>
      <c r="AN225" s="128">
        <v>24</v>
      </c>
      <c r="AO225" s="135"/>
      <c r="AP225" s="429">
        <f>(8760/1000)*(Summary!$F$10*$AN225+Summary!$F$9*$AM225+Summary!$F$8*$AL225)</f>
        <v>71.3502</v>
      </c>
      <c r="AQ225" s="430">
        <f t="shared" si="11"/>
        <v>61.3502</v>
      </c>
      <c r="AR225" s="431"/>
      <c r="AS225" s="66" t="str">
        <f t="shared" si="9"/>
        <v>Y</v>
      </c>
      <c r="AT225" s="38">
        <f t="shared" si="10"/>
        <v>10</v>
      </c>
      <c r="AU225" s="432" t="s">
        <v>273</v>
      </c>
      <c r="AV225" s="826">
        <v>256</v>
      </c>
      <c r="AW225" s="778">
        <f>Summary!$E$33</f>
        <v>49</v>
      </c>
    </row>
    <row r="226" spans="1:49" s="5" customFormat="1" ht="12.75">
      <c r="A226" s="541">
        <v>220</v>
      </c>
      <c r="B226" s="405">
        <v>428</v>
      </c>
      <c r="C226" s="411" t="s">
        <v>708</v>
      </c>
      <c r="D226" s="140"/>
      <c r="E226" s="139" t="s">
        <v>431</v>
      </c>
      <c r="F226" s="128"/>
      <c r="G226" s="132" t="s">
        <v>301</v>
      </c>
      <c r="H226" s="672">
        <v>1</v>
      </c>
      <c r="I226" s="130" t="s">
        <v>341</v>
      </c>
      <c r="J226" s="128">
        <v>4</v>
      </c>
      <c r="K226" s="136">
        <v>2.53</v>
      </c>
      <c r="L226" s="128">
        <v>2</v>
      </c>
      <c r="M226" s="128">
        <v>4096</v>
      </c>
      <c r="N226" s="43">
        <v>4</v>
      </c>
      <c r="O226" s="128">
        <v>1</v>
      </c>
      <c r="P226" s="134">
        <v>250</v>
      </c>
      <c r="Q226" s="134" t="s">
        <v>338</v>
      </c>
      <c r="R226" s="134" t="s">
        <v>438</v>
      </c>
      <c r="S226" s="134" t="s">
        <v>438</v>
      </c>
      <c r="T226" s="143" t="s">
        <v>438</v>
      </c>
      <c r="U226" s="130">
        <v>1</v>
      </c>
      <c r="V226" s="128" t="s">
        <v>339</v>
      </c>
      <c r="W226" s="128">
        <v>256</v>
      </c>
      <c r="X226" s="134" t="s">
        <v>340</v>
      </c>
      <c r="Y226" s="134">
        <v>32</v>
      </c>
      <c r="Z226" s="143" t="s">
        <v>398</v>
      </c>
      <c r="AA226" s="529">
        <v>120</v>
      </c>
      <c r="AB226" s="531"/>
      <c r="AC226" s="530" t="s">
        <v>441</v>
      </c>
      <c r="AD226" s="143" t="s">
        <v>441</v>
      </c>
      <c r="AE226" s="276" t="s">
        <v>441</v>
      </c>
      <c r="AF226" s="128" t="s">
        <v>441</v>
      </c>
      <c r="AG226" s="128" t="s">
        <v>441</v>
      </c>
      <c r="AH226" s="128" t="s">
        <v>441</v>
      </c>
      <c r="AI226" s="138">
        <v>1000</v>
      </c>
      <c r="AJ226" s="128">
        <v>1000</v>
      </c>
      <c r="AK226" s="128">
        <v>230</v>
      </c>
      <c r="AL226" s="128">
        <v>1.55</v>
      </c>
      <c r="AM226" s="128">
        <v>1.68</v>
      </c>
      <c r="AN226" s="128">
        <v>24</v>
      </c>
      <c r="AO226" s="135"/>
      <c r="AP226" s="429">
        <f>(8760/1000)*(Summary!$F$10*$AN226+Summary!$F$9*$AM226+Summary!$F$8*$AL226)</f>
        <v>72.69048</v>
      </c>
      <c r="AQ226" s="430">
        <f t="shared" si="11"/>
        <v>62.690479999999994</v>
      </c>
      <c r="AR226" s="431"/>
      <c r="AS226" s="66" t="str">
        <f t="shared" si="9"/>
        <v>Y</v>
      </c>
      <c r="AT226" s="38">
        <f t="shared" si="10"/>
        <v>10</v>
      </c>
      <c r="AU226" s="432" t="s">
        <v>273</v>
      </c>
      <c r="AV226" s="837">
        <v>128</v>
      </c>
      <c r="AW226" s="778">
        <f>Summary!$E$33</f>
        <v>49</v>
      </c>
    </row>
    <row r="227" spans="1:49" ht="12.75">
      <c r="A227" s="541">
        <v>221</v>
      </c>
      <c r="B227" s="405">
        <v>3</v>
      </c>
      <c r="C227" s="462" t="s">
        <v>718</v>
      </c>
      <c r="D227" s="43" t="s">
        <v>442</v>
      </c>
      <c r="E227" s="46" t="s">
        <v>431</v>
      </c>
      <c r="F227" s="46" t="s">
        <v>432</v>
      </c>
      <c r="G227" s="172"/>
      <c r="H227" s="666">
        <v>1</v>
      </c>
      <c r="I227" s="42" t="s">
        <v>434</v>
      </c>
      <c r="J227" s="43">
        <v>2</v>
      </c>
      <c r="K227" s="464">
        <v>2.8</v>
      </c>
      <c r="L227" s="43" t="s">
        <v>435</v>
      </c>
      <c r="M227" s="43">
        <v>4096</v>
      </c>
      <c r="N227" s="43">
        <v>4</v>
      </c>
      <c r="O227" s="43">
        <v>2</v>
      </c>
      <c r="P227" s="172">
        <v>640</v>
      </c>
      <c r="Q227" s="172" t="s">
        <v>436</v>
      </c>
      <c r="R227" s="172" t="s">
        <v>443</v>
      </c>
      <c r="S227" s="172" t="s">
        <v>395</v>
      </c>
      <c r="T227" s="44" t="s">
        <v>438</v>
      </c>
      <c r="U227" s="42">
        <v>1</v>
      </c>
      <c r="V227" s="43" t="s">
        <v>444</v>
      </c>
      <c r="W227" s="43">
        <v>512</v>
      </c>
      <c r="X227" s="172" t="s">
        <v>440</v>
      </c>
      <c r="Y227" s="172"/>
      <c r="Z227" s="44" t="s">
        <v>398</v>
      </c>
      <c r="AA227" s="485">
        <v>120</v>
      </c>
      <c r="AB227" s="486">
        <v>87.1</v>
      </c>
      <c r="AC227" s="486" t="s">
        <v>441</v>
      </c>
      <c r="AD227" s="44" t="s">
        <v>441</v>
      </c>
      <c r="AE227" s="218" t="s">
        <v>441</v>
      </c>
      <c r="AF227" s="43" t="s">
        <v>441</v>
      </c>
      <c r="AG227" s="43" t="s">
        <v>441</v>
      </c>
      <c r="AH227" s="43" t="s">
        <v>441</v>
      </c>
      <c r="AI227" s="175">
        <v>1000</v>
      </c>
      <c r="AJ227" s="43">
        <v>1000</v>
      </c>
      <c r="AK227" s="43">
        <v>115</v>
      </c>
      <c r="AL227" s="43">
        <v>1.43</v>
      </c>
      <c r="AM227" s="43">
        <v>2.06</v>
      </c>
      <c r="AN227" s="43">
        <v>25.9</v>
      </c>
      <c r="AO227" s="734"/>
      <c r="AP227" s="429">
        <f>(8760/1000)*(Summary!$F$10*$AN227+Summary!$F$9*$AM227+Summary!$F$8*$AL227)</f>
        <v>77.38584</v>
      </c>
      <c r="AQ227" s="430">
        <f t="shared" si="11"/>
        <v>67.38584</v>
      </c>
      <c r="AR227" s="431"/>
      <c r="AS227" s="66" t="str">
        <f t="shared" si="9"/>
        <v>Y</v>
      </c>
      <c r="AT227" s="38">
        <f t="shared" si="10"/>
        <v>10</v>
      </c>
      <c r="AU227" s="432" t="s">
        <v>273</v>
      </c>
      <c r="AV227" s="834">
        <v>128</v>
      </c>
      <c r="AW227" s="778">
        <f>Summary!$E$33</f>
        <v>49</v>
      </c>
    </row>
    <row r="228" spans="1:49" ht="12.75">
      <c r="A228" s="541">
        <v>222</v>
      </c>
      <c r="B228" s="405">
        <v>429</v>
      </c>
      <c r="C228" s="130" t="s">
        <v>712</v>
      </c>
      <c r="D228" s="128"/>
      <c r="E228" s="128" t="s">
        <v>431</v>
      </c>
      <c r="F228" s="128"/>
      <c r="G228" s="132" t="s">
        <v>301</v>
      </c>
      <c r="H228" s="672">
        <v>1</v>
      </c>
      <c r="I228" s="130" t="s">
        <v>312</v>
      </c>
      <c r="J228" s="128">
        <v>2</v>
      </c>
      <c r="K228" s="136">
        <v>2</v>
      </c>
      <c r="L228" s="128">
        <v>2</v>
      </c>
      <c r="M228" s="131">
        <v>2048</v>
      </c>
      <c r="N228" s="43">
        <v>2</v>
      </c>
      <c r="O228" s="128">
        <v>1</v>
      </c>
      <c r="P228" s="134">
        <v>160</v>
      </c>
      <c r="Q228" s="134"/>
      <c r="R228" s="134"/>
      <c r="S228" s="134"/>
      <c r="T228" s="143" t="s">
        <v>441</v>
      </c>
      <c r="U228" s="130">
        <v>1</v>
      </c>
      <c r="V228" s="128" t="s">
        <v>342</v>
      </c>
      <c r="W228" s="128">
        <v>256</v>
      </c>
      <c r="X228" s="134" t="s">
        <v>491</v>
      </c>
      <c r="Y228" s="134"/>
      <c r="Z228" s="143" t="s">
        <v>398</v>
      </c>
      <c r="AA228" s="529">
        <v>90</v>
      </c>
      <c r="AB228" s="530"/>
      <c r="AC228" s="530"/>
      <c r="AD228" s="143" t="s">
        <v>441</v>
      </c>
      <c r="AE228" s="276" t="s">
        <v>438</v>
      </c>
      <c r="AF228" s="128" t="s">
        <v>438</v>
      </c>
      <c r="AG228" s="128" t="s">
        <v>441</v>
      </c>
      <c r="AH228" s="128" t="s">
        <v>441</v>
      </c>
      <c r="AI228" s="138">
        <v>1000</v>
      </c>
      <c r="AJ228" s="128">
        <v>1000</v>
      </c>
      <c r="AK228" s="128">
        <v>115</v>
      </c>
      <c r="AL228" s="136">
        <v>0.604</v>
      </c>
      <c r="AM228" s="136">
        <v>1.236</v>
      </c>
      <c r="AN228" s="136">
        <v>24.144</v>
      </c>
      <c r="AO228" s="135"/>
      <c r="AP228" s="429">
        <f>(8760/1000)*(Summary!$F$10*$AN228+Summary!$F$9*$AM228+Summary!$F$8*$AL228)</f>
        <v>67.70779199999998</v>
      </c>
      <c r="AQ228" s="430">
        <f t="shared" si="11"/>
        <v>67.70779199999998</v>
      </c>
      <c r="AR228" s="431"/>
      <c r="AS228" s="66" t="str">
        <f t="shared" si="9"/>
        <v>N</v>
      </c>
      <c r="AT228" s="38">
        <f t="shared" si="10"/>
        <v>0</v>
      </c>
      <c r="AU228" s="432" t="s">
        <v>273</v>
      </c>
      <c r="AV228" s="826">
        <v>128</v>
      </c>
      <c r="AW228" s="778">
        <f>Summary!$E$33</f>
        <v>49</v>
      </c>
    </row>
    <row r="229" spans="1:49" s="144" customFormat="1" ht="12.75">
      <c r="A229" s="541">
        <v>223</v>
      </c>
      <c r="B229" s="405">
        <v>4</v>
      </c>
      <c r="C229" s="462" t="s">
        <v>718</v>
      </c>
      <c r="D229" s="43" t="s">
        <v>442</v>
      </c>
      <c r="E229" s="46" t="s">
        <v>431</v>
      </c>
      <c r="F229" s="46" t="s">
        <v>432</v>
      </c>
      <c r="G229" s="172"/>
      <c r="H229" s="666">
        <v>1</v>
      </c>
      <c r="I229" s="42" t="s">
        <v>434</v>
      </c>
      <c r="J229" s="43">
        <v>2</v>
      </c>
      <c r="K229" s="464">
        <v>2.8</v>
      </c>
      <c r="L229" s="43" t="s">
        <v>435</v>
      </c>
      <c r="M229" s="43">
        <v>4096</v>
      </c>
      <c r="N229" s="43">
        <v>4</v>
      </c>
      <c r="O229" s="43">
        <v>2</v>
      </c>
      <c r="P229" s="172">
        <v>640</v>
      </c>
      <c r="Q229" s="172" t="s">
        <v>436</v>
      </c>
      <c r="R229" s="172" t="s">
        <v>443</v>
      </c>
      <c r="S229" s="172" t="s">
        <v>395</v>
      </c>
      <c r="T229" s="44" t="s">
        <v>438</v>
      </c>
      <c r="U229" s="42">
        <v>1</v>
      </c>
      <c r="V229" s="43" t="s">
        <v>444</v>
      </c>
      <c r="W229" s="43">
        <v>512</v>
      </c>
      <c r="X229" s="172" t="s">
        <v>440</v>
      </c>
      <c r="Y229" s="172"/>
      <c r="Z229" s="44" t="s">
        <v>398</v>
      </c>
      <c r="AA229" s="485">
        <v>120</v>
      </c>
      <c r="AB229" s="486">
        <v>87.1</v>
      </c>
      <c r="AC229" s="486" t="s">
        <v>441</v>
      </c>
      <c r="AD229" s="44" t="s">
        <v>441</v>
      </c>
      <c r="AE229" s="218" t="s">
        <v>441</v>
      </c>
      <c r="AF229" s="43" t="s">
        <v>441</v>
      </c>
      <c r="AG229" s="43" t="s">
        <v>441</v>
      </c>
      <c r="AH229" s="43" t="s">
        <v>441</v>
      </c>
      <c r="AI229" s="175">
        <v>1000</v>
      </c>
      <c r="AJ229" s="43">
        <v>1000</v>
      </c>
      <c r="AK229" s="43">
        <v>230</v>
      </c>
      <c r="AL229" s="43">
        <v>1.43</v>
      </c>
      <c r="AM229" s="43">
        <v>1.84</v>
      </c>
      <c r="AN229" s="43">
        <v>26.2</v>
      </c>
      <c r="AO229" s="734"/>
      <c r="AP229" s="429">
        <f>(8760/1000)*(Summary!$F$10*$AN229+Summary!$F$9*$AM229+Summary!$F$8*$AL229)</f>
        <v>77.98151999999999</v>
      </c>
      <c r="AQ229" s="430">
        <f t="shared" si="11"/>
        <v>67.98151999999999</v>
      </c>
      <c r="AR229" s="431"/>
      <c r="AS229" s="66" t="str">
        <f t="shared" si="9"/>
        <v>Y</v>
      </c>
      <c r="AT229" s="38">
        <f t="shared" si="10"/>
        <v>10</v>
      </c>
      <c r="AU229" s="432" t="s">
        <v>273</v>
      </c>
      <c r="AV229" s="834">
        <v>128</v>
      </c>
      <c r="AW229" s="778">
        <f>Summary!$E$33</f>
        <v>49</v>
      </c>
    </row>
    <row r="230" spans="1:49" ht="12.75">
      <c r="A230" s="541">
        <v>224</v>
      </c>
      <c r="B230" s="405">
        <v>63</v>
      </c>
      <c r="C230" s="462" t="s">
        <v>718</v>
      </c>
      <c r="D230" s="43" t="s">
        <v>466</v>
      </c>
      <c r="E230" s="46" t="s">
        <v>431</v>
      </c>
      <c r="F230" s="46" t="s">
        <v>432</v>
      </c>
      <c r="G230" s="172"/>
      <c r="H230" s="666">
        <v>1</v>
      </c>
      <c r="I230" s="42" t="s">
        <v>472</v>
      </c>
      <c r="J230" s="43">
        <v>2</v>
      </c>
      <c r="K230" s="464">
        <v>2.4</v>
      </c>
      <c r="L230" s="43" t="s">
        <v>435</v>
      </c>
      <c r="M230" s="43">
        <v>4096</v>
      </c>
      <c r="N230" s="43">
        <v>4</v>
      </c>
      <c r="O230" s="43">
        <v>2</v>
      </c>
      <c r="P230" s="172">
        <v>500</v>
      </c>
      <c r="Q230" s="172" t="s">
        <v>436</v>
      </c>
      <c r="R230" s="172" t="s">
        <v>397</v>
      </c>
      <c r="S230" s="172" t="s">
        <v>397</v>
      </c>
      <c r="T230" s="44" t="s">
        <v>438</v>
      </c>
      <c r="U230" s="42">
        <v>1</v>
      </c>
      <c r="V230" s="43" t="s">
        <v>470</v>
      </c>
      <c r="W230" s="43">
        <v>512</v>
      </c>
      <c r="X230" s="172" t="s">
        <v>451</v>
      </c>
      <c r="Y230" s="172"/>
      <c r="Z230" s="44" t="s">
        <v>398</v>
      </c>
      <c r="AA230" s="485">
        <v>120</v>
      </c>
      <c r="AB230" s="486">
        <v>86.6</v>
      </c>
      <c r="AC230" s="486" t="s">
        <v>441</v>
      </c>
      <c r="AD230" s="44" t="s">
        <v>441</v>
      </c>
      <c r="AE230" s="218" t="s">
        <v>441</v>
      </c>
      <c r="AF230" s="43" t="s">
        <v>441</v>
      </c>
      <c r="AG230" s="43" t="s">
        <v>441</v>
      </c>
      <c r="AH230" s="43" t="s">
        <v>441</v>
      </c>
      <c r="AI230" s="175">
        <v>1000</v>
      </c>
      <c r="AJ230" s="43">
        <v>1000</v>
      </c>
      <c r="AK230" s="43">
        <v>115</v>
      </c>
      <c r="AL230" s="43">
        <v>1.49</v>
      </c>
      <c r="AM230" s="43">
        <v>2.28</v>
      </c>
      <c r="AN230" s="43">
        <v>26</v>
      </c>
      <c r="AO230" s="734"/>
      <c r="AP230" s="429">
        <f>(8760/1000)*(Summary!$F$10*$AN230+Summary!$F$9*$AM230+Summary!$F$8*$AL230)</f>
        <v>78.15672</v>
      </c>
      <c r="AQ230" s="430">
        <f t="shared" si="11"/>
        <v>68.15672</v>
      </c>
      <c r="AR230" s="431"/>
      <c r="AS230" s="66" t="str">
        <f t="shared" si="9"/>
        <v>Y</v>
      </c>
      <c r="AT230" s="38">
        <f t="shared" si="10"/>
        <v>10</v>
      </c>
      <c r="AU230" s="432" t="s">
        <v>273</v>
      </c>
      <c r="AV230" s="834">
        <v>128</v>
      </c>
      <c r="AW230" s="778">
        <f>Summary!$E$33</f>
        <v>49</v>
      </c>
    </row>
    <row r="231" spans="1:49" ht="12.75">
      <c r="A231" s="541">
        <v>225</v>
      </c>
      <c r="B231" s="405">
        <v>64</v>
      </c>
      <c r="C231" s="462" t="s">
        <v>718</v>
      </c>
      <c r="D231" s="43" t="s">
        <v>466</v>
      </c>
      <c r="E231" s="46" t="s">
        <v>431</v>
      </c>
      <c r="F231" s="46" t="s">
        <v>432</v>
      </c>
      <c r="G231" s="172"/>
      <c r="H231" s="666">
        <v>1</v>
      </c>
      <c r="I231" s="42" t="s">
        <v>472</v>
      </c>
      <c r="J231" s="43">
        <v>2</v>
      </c>
      <c r="K231" s="464">
        <v>2.4</v>
      </c>
      <c r="L231" s="43" t="s">
        <v>435</v>
      </c>
      <c r="M231" s="43">
        <v>4096</v>
      </c>
      <c r="N231" s="43">
        <v>4</v>
      </c>
      <c r="O231" s="43">
        <v>2</v>
      </c>
      <c r="P231" s="172">
        <v>500</v>
      </c>
      <c r="Q231" s="172" t="s">
        <v>436</v>
      </c>
      <c r="R231" s="172" t="s">
        <v>397</v>
      </c>
      <c r="S231" s="172" t="s">
        <v>397</v>
      </c>
      <c r="T231" s="44" t="s">
        <v>438</v>
      </c>
      <c r="U231" s="42">
        <v>1</v>
      </c>
      <c r="V231" s="43" t="s">
        <v>470</v>
      </c>
      <c r="W231" s="43">
        <v>512</v>
      </c>
      <c r="X231" s="172" t="s">
        <v>451</v>
      </c>
      <c r="Y231" s="172"/>
      <c r="Z231" s="44" t="s">
        <v>398</v>
      </c>
      <c r="AA231" s="485">
        <v>120</v>
      </c>
      <c r="AB231" s="486">
        <v>86.6</v>
      </c>
      <c r="AC231" s="486" t="s">
        <v>441</v>
      </c>
      <c r="AD231" s="44" t="s">
        <v>441</v>
      </c>
      <c r="AE231" s="218" t="s">
        <v>441</v>
      </c>
      <c r="AF231" s="43" t="s">
        <v>441</v>
      </c>
      <c r="AG231" s="43" t="s">
        <v>441</v>
      </c>
      <c r="AH231" s="43" t="s">
        <v>441</v>
      </c>
      <c r="AI231" s="175">
        <v>1000</v>
      </c>
      <c r="AJ231" s="43">
        <v>1000</v>
      </c>
      <c r="AK231" s="43">
        <v>230</v>
      </c>
      <c r="AL231" s="43">
        <v>1.55</v>
      </c>
      <c r="AM231" s="43">
        <v>2.27</v>
      </c>
      <c r="AN231" s="43">
        <v>27.7</v>
      </c>
      <c r="AO231" s="734"/>
      <c r="AP231" s="429">
        <f>(8760/1000)*(Summary!$F$10*$AN231+Summary!$F$9*$AM231+Summary!$F$8*$AL231)</f>
        <v>82.93091999999999</v>
      </c>
      <c r="AQ231" s="430">
        <f t="shared" si="11"/>
        <v>72.93091999999999</v>
      </c>
      <c r="AR231" s="431"/>
      <c r="AS231" s="66" t="str">
        <f t="shared" si="9"/>
        <v>Y</v>
      </c>
      <c r="AT231" s="38">
        <f t="shared" si="10"/>
        <v>10</v>
      </c>
      <c r="AU231" s="432" t="s">
        <v>273</v>
      </c>
      <c r="AV231" s="834">
        <v>128</v>
      </c>
      <c r="AW231" s="778">
        <f>Summary!$E$33</f>
        <v>49</v>
      </c>
    </row>
    <row r="232" spans="1:49" s="5" customFormat="1" ht="12.75">
      <c r="A232" s="541">
        <v>226</v>
      </c>
      <c r="B232" s="405">
        <v>434</v>
      </c>
      <c r="C232" s="130" t="s">
        <v>701</v>
      </c>
      <c r="D232" s="128"/>
      <c r="E232" s="128" t="s">
        <v>431</v>
      </c>
      <c r="F232" s="128"/>
      <c r="G232" s="132" t="s">
        <v>301</v>
      </c>
      <c r="H232" s="672">
        <v>1</v>
      </c>
      <c r="I232" s="130" t="s">
        <v>352</v>
      </c>
      <c r="J232" s="128">
        <v>4</v>
      </c>
      <c r="K232" s="136">
        <v>2.53</v>
      </c>
      <c r="L232" s="128">
        <v>2</v>
      </c>
      <c r="M232" s="131">
        <v>2048</v>
      </c>
      <c r="N232" s="43">
        <v>2</v>
      </c>
      <c r="O232" s="128">
        <v>1</v>
      </c>
      <c r="P232" s="134">
        <v>230</v>
      </c>
      <c r="Q232" s="134"/>
      <c r="R232" s="134"/>
      <c r="S232" s="134"/>
      <c r="T232" s="143" t="s">
        <v>441</v>
      </c>
      <c r="U232" s="130">
        <v>1</v>
      </c>
      <c r="V232" s="128" t="s">
        <v>353</v>
      </c>
      <c r="W232" s="128">
        <v>512</v>
      </c>
      <c r="X232" s="134" t="s">
        <v>497</v>
      </c>
      <c r="Y232" s="134"/>
      <c r="Z232" s="143" t="s">
        <v>398</v>
      </c>
      <c r="AA232" s="529">
        <v>120</v>
      </c>
      <c r="AB232" s="530"/>
      <c r="AC232" s="530"/>
      <c r="AD232" s="143" t="s">
        <v>441</v>
      </c>
      <c r="AE232" s="276" t="s">
        <v>438</v>
      </c>
      <c r="AF232" s="128" t="s">
        <v>438</v>
      </c>
      <c r="AG232" s="128" t="s">
        <v>441</v>
      </c>
      <c r="AH232" s="128" t="s">
        <v>441</v>
      </c>
      <c r="AI232" s="138">
        <v>1000</v>
      </c>
      <c r="AJ232" s="128">
        <v>1000</v>
      </c>
      <c r="AK232" s="128">
        <v>115</v>
      </c>
      <c r="AL232" s="136">
        <v>1.7</v>
      </c>
      <c r="AM232" s="136">
        <v>2.2</v>
      </c>
      <c r="AN232" s="136">
        <v>24.1</v>
      </c>
      <c r="AO232" s="135"/>
      <c r="AP232" s="429">
        <f>(8760/1000)*(Summary!$F$10*$AN232+Summary!$F$9*$AM232+Summary!$F$8*$AL232)</f>
        <v>74.19720000000001</v>
      </c>
      <c r="AQ232" s="430">
        <f t="shared" si="11"/>
        <v>74.19720000000001</v>
      </c>
      <c r="AR232" s="431"/>
      <c r="AS232" s="66" t="str">
        <f t="shared" si="9"/>
        <v>N</v>
      </c>
      <c r="AT232" s="38">
        <f t="shared" si="10"/>
        <v>0</v>
      </c>
      <c r="AU232" s="432" t="s">
        <v>273</v>
      </c>
      <c r="AV232" s="837">
        <v>128</v>
      </c>
      <c r="AW232" s="778">
        <f>Summary!$E$33</f>
        <v>49</v>
      </c>
    </row>
    <row r="233" spans="1:49" ht="12.75">
      <c r="A233" s="541">
        <v>227</v>
      </c>
      <c r="B233" s="405">
        <v>53</v>
      </c>
      <c r="C233" s="462" t="s">
        <v>718</v>
      </c>
      <c r="D233" s="43" t="s">
        <v>466</v>
      </c>
      <c r="E233" s="46" t="s">
        <v>431</v>
      </c>
      <c r="F233" s="46" t="s">
        <v>432</v>
      </c>
      <c r="G233" s="172"/>
      <c r="H233" s="666">
        <v>1</v>
      </c>
      <c r="I233" s="42" t="s">
        <v>428</v>
      </c>
      <c r="J233" s="43">
        <v>2</v>
      </c>
      <c r="K233" s="464">
        <v>2.3</v>
      </c>
      <c r="L233" s="43" t="s">
        <v>435</v>
      </c>
      <c r="M233" s="43">
        <v>4096</v>
      </c>
      <c r="N233" s="43">
        <v>4</v>
      </c>
      <c r="O233" s="43">
        <v>2</v>
      </c>
      <c r="P233" s="172">
        <v>320</v>
      </c>
      <c r="Q233" s="172" t="s">
        <v>436</v>
      </c>
      <c r="R233" s="172" t="s">
        <v>397</v>
      </c>
      <c r="S233" s="172" t="s">
        <v>397</v>
      </c>
      <c r="T233" s="44" t="s">
        <v>438</v>
      </c>
      <c r="U233" s="42">
        <v>1</v>
      </c>
      <c r="V233" s="43" t="s">
        <v>470</v>
      </c>
      <c r="W233" s="43">
        <v>512</v>
      </c>
      <c r="X233" s="172" t="s">
        <v>449</v>
      </c>
      <c r="Y233" s="172"/>
      <c r="Z233" s="44" t="s">
        <v>398</v>
      </c>
      <c r="AA233" s="485">
        <v>120</v>
      </c>
      <c r="AB233" s="486">
        <v>86.6</v>
      </c>
      <c r="AC233" s="486" t="s">
        <v>441</v>
      </c>
      <c r="AD233" s="44" t="s">
        <v>441</v>
      </c>
      <c r="AE233" s="218" t="s">
        <v>441</v>
      </c>
      <c r="AF233" s="43" t="s">
        <v>441</v>
      </c>
      <c r="AG233" s="43" t="s">
        <v>441</v>
      </c>
      <c r="AH233" s="43" t="s">
        <v>441</v>
      </c>
      <c r="AI233" s="175">
        <v>1000</v>
      </c>
      <c r="AJ233" s="43">
        <v>1000</v>
      </c>
      <c r="AK233" s="43">
        <v>115</v>
      </c>
      <c r="AL233" s="43">
        <v>1.45</v>
      </c>
      <c r="AM233" s="43">
        <v>2.27</v>
      </c>
      <c r="AN233" s="43">
        <v>28.5</v>
      </c>
      <c r="AO233" s="734"/>
      <c r="AP233" s="429">
        <f>(8760/1000)*(Summary!$F$10*$AN233+Summary!$F$9*$AM233+Summary!$F$8*$AL233)</f>
        <v>84.50771999999998</v>
      </c>
      <c r="AQ233" s="430">
        <f t="shared" si="11"/>
        <v>74.50771999999998</v>
      </c>
      <c r="AR233" s="431"/>
      <c r="AS233" s="66" t="str">
        <f t="shared" si="9"/>
        <v>Y</v>
      </c>
      <c r="AT233" s="38">
        <f t="shared" si="10"/>
        <v>10</v>
      </c>
      <c r="AU233" s="432" t="s">
        <v>273</v>
      </c>
      <c r="AV233" s="834">
        <v>128</v>
      </c>
      <c r="AW233" s="778">
        <f>Summary!$E$33</f>
        <v>49</v>
      </c>
    </row>
    <row r="234" spans="1:49" ht="12.75">
      <c r="A234" s="541">
        <v>228</v>
      </c>
      <c r="B234" s="405">
        <v>439</v>
      </c>
      <c r="C234" s="411" t="s">
        <v>708</v>
      </c>
      <c r="D234" s="128"/>
      <c r="E234" s="128" t="s">
        <v>431</v>
      </c>
      <c r="F234" s="128"/>
      <c r="G234" s="132" t="s">
        <v>301</v>
      </c>
      <c r="H234" s="672">
        <v>1</v>
      </c>
      <c r="I234" s="130" t="s">
        <v>312</v>
      </c>
      <c r="J234" s="128">
        <v>2</v>
      </c>
      <c r="K234" s="136">
        <v>2.4</v>
      </c>
      <c r="L234" s="128">
        <v>2</v>
      </c>
      <c r="M234" s="128">
        <v>4096</v>
      </c>
      <c r="N234" s="43">
        <v>4</v>
      </c>
      <c r="O234" s="128">
        <v>1</v>
      </c>
      <c r="P234" s="134">
        <v>160</v>
      </c>
      <c r="Q234" s="134"/>
      <c r="R234" s="134"/>
      <c r="S234" s="134"/>
      <c r="T234" s="143" t="s">
        <v>441</v>
      </c>
      <c r="U234" s="130">
        <v>1</v>
      </c>
      <c r="V234" s="128" t="s">
        <v>360</v>
      </c>
      <c r="W234" s="128">
        <v>256</v>
      </c>
      <c r="X234" s="134" t="s">
        <v>513</v>
      </c>
      <c r="Y234" s="134"/>
      <c r="Z234" s="143" t="s">
        <v>398</v>
      </c>
      <c r="AA234" s="529">
        <v>90</v>
      </c>
      <c r="AB234" s="530"/>
      <c r="AC234" s="530"/>
      <c r="AD234" s="143" t="s">
        <v>441</v>
      </c>
      <c r="AE234" s="276" t="s">
        <v>438</v>
      </c>
      <c r="AF234" s="128" t="s">
        <v>438</v>
      </c>
      <c r="AG234" s="128" t="s">
        <v>441</v>
      </c>
      <c r="AH234" s="128" t="s">
        <v>441</v>
      </c>
      <c r="AI234" s="138">
        <v>1000</v>
      </c>
      <c r="AJ234" s="128">
        <v>1000</v>
      </c>
      <c r="AK234" s="128"/>
      <c r="AL234" s="128"/>
      <c r="AM234" s="128"/>
      <c r="AN234" s="128">
        <f>27/0.8</f>
        <v>33.75</v>
      </c>
      <c r="AO234" s="135"/>
      <c r="AP234" s="429">
        <f>(8760/1000)*(Summary!$F$10*$AN234+Summary!$F$9*$AM234+Summary!$F$8*$AL234)</f>
        <v>88.695</v>
      </c>
      <c r="AQ234" s="430">
        <f t="shared" si="11"/>
        <v>78.695</v>
      </c>
      <c r="AR234" s="431"/>
      <c r="AS234" s="66" t="str">
        <f t="shared" si="9"/>
        <v>Y</v>
      </c>
      <c r="AT234" s="38">
        <f t="shared" si="10"/>
        <v>10</v>
      </c>
      <c r="AU234" s="432" t="s">
        <v>273</v>
      </c>
      <c r="AV234" s="826">
        <v>128</v>
      </c>
      <c r="AW234" s="778">
        <f>Summary!$E$33</f>
        <v>49</v>
      </c>
    </row>
    <row r="235" spans="1:49" ht="12.75">
      <c r="A235" s="541">
        <v>229</v>
      </c>
      <c r="B235" s="405">
        <v>54</v>
      </c>
      <c r="C235" s="462" t="s">
        <v>718</v>
      </c>
      <c r="D235" s="43" t="s">
        <v>466</v>
      </c>
      <c r="E235" s="46" t="s">
        <v>431</v>
      </c>
      <c r="F235" s="46" t="s">
        <v>432</v>
      </c>
      <c r="G235" s="172"/>
      <c r="H235" s="666">
        <v>1</v>
      </c>
      <c r="I235" s="42" t="s">
        <v>428</v>
      </c>
      <c r="J235" s="43">
        <v>2</v>
      </c>
      <c r="K235" s="464">
        <v>2.3</v>
      </c>
      <c r="L235" s="43" t="s">
        <v>435</v>
      </c>
      <c r="M235" s="43">
        <v>4096</v>
      </c>
      <c r="N235" s="43">
        <v>4</v>
      </c>
      <c r="O235" s="43">
        <v>2</v>
      </c>
      <c r="P235" s="172">
        <v>320</v>
      </c>
      <c r="Q235" s="172" t="s">
        <v>436</v>
      </c>
      <c r="R235" s="172" t="s">
        <v>397</v>
      </c>
      <c r="S235" s="172" t="s">
        <v>397</v>
      </c>
      <c r="T235" s="44" t="s">
        <v>438</v>
      </c>
      <c r="U235" s="42">
        <v>1</v>
      </c>
      <c r="V235" s="43" t="s">
        <v>470</v>
      </c>
      <c r="W235" s="43">
        <v>512</v>
      </c>
      <c r="X235" s="172" t="s">
        <v>449</v>
      </c>
      <c r="Y235" s="172"/>
      <c r="Z235" s="44" t="s">
        <v>398</v>
      </c>
      <c r="AA235" s="485">
        <v>120</v>
      </c>
      <c r="AB235" s="486">
        <v>86.6</v>
      </c>
      <c r="AC235" s="486" t="s">
        <v>441</v>
      </c>
      <c r="AD235" s="44" t="s">
        <v>441</v>
      </c>
      <c r="AE235" s="218" t="s">
        <v>441</v>
      </c>
      <c r="AF235" s="43" t="s">
        <v>441</v>
      </c>
      <c r="AG235" s="43" t="s">
        <v>441</v>
      </c>
      <c r="AH235" s="43" t="s">
        <v>441</v>
      </c>
      <c r="AI235" s="175">
        <v>1000</v>
      </c>
      <c r="AJ235" s="43">
        <v>1000</v>
      </c>
      <c r="AK235" s="43">
        <v>230</v>
      </c>
      <c r="AL235" s="43">
        <v>1.51</v>
      </c>
      <c r="AM235" s="43">
        <v>2.26</v>
      </c>
      <c r="AN235" s="43">
        <v>30.5</v>
      </c>
      <c r="AO235" s="734"/>
      <c r="AP235" s="429">
        <f>(8760/1000)*(Summary!$F$10*$AN235+Summary!$F$9*$AM235+Summary!$F$8*$AL235)</f>
        <v>90.07032000000001</v>
      </c>
      <c r="AQ235" s="430">
        <f t="shared" si="11"/>
        <v>80.07032000000001</v>
      </c>
      <c r="AR235" s="431"/>
      <c r="AS235" s="66" t="str">
        <f t="shared" si="9"/>
        <v>Y</v>
      </c>
      <c r="AT235" s="38">
        <f t="shared" si="10"/>
        <v>10</v>
      </c>
      <c r="AU235" s="432" t="s">
        <v>273</v>
      </c>
      <c r="AV235" s="834">
        <v>128</v>
      </c>
      <c r="AW235" s="778">
        <f>Summary!$E$33</f>
        <v>49</v>
      </c>
    </row>
    <row r="236" spans="1:49" s="3" customFormat="1" ht="12.75">
      <c r="A236" s="541">
        <v>230</v>
      </c>
      <c r="B236" s="405">
        <v>438</v>
      </c>
      <c r="C236" s="411" t="s">
        <v>708</v>
      </c>
      <c r="D236" s="140">
        <v>39295</v>
      </c>
      <c r="E236" s="139" t="s">
        <v>431</v>
      </c>
      <c r="F236" s="128"/>
      <c r="G236" s="132" t="s">
        <v>301</v>
      </c>
      <c r="H236" s="672">
        <v>1</v>
      </c>
      <c r="I236" s="130" t="s">
        <v>359</v>
      </c>
      <c r="J236" s="128">
        <v>2</v>
      </c>
      <c r="K236" s="136">
        <v>2.8</v>
      </c>
      <c r="L236" s="128">
        <v>2</v>
      </c>
      <c r="M236" s="128">
        <v>4096</v>
      </c>
      <c r="N236" s="43">
        <v>4</v>
      </c>
      <c r="O236" s="128">
        <v>2</v>
      </c>
      <c r="P236" s="134">
        <v>640</v>
      </c>
      <c r="Q236" s="134" t="s">
        <v>338</v>
      </c>
      <c r="R236" s="134" t="s">
        <v>441</v>
      </c>
      <c r="S236" s="134"/>
      <c r="T236" s="143" t="s">
        <v>438</v>
      </c>
      <c r="U236" s="130">
        <v>1</v>
      </c>
      <c r="V236" s="128" t="s">
        <v>346</v>
      </c>
      <c r="W236" s="128">
        <v>512</v>
      </c>
      <c r="X236" s="134" t="s">
        <v>513</v>
      </c>
      <c r="Y236" s="134">
        <v>32</v>
      </c>
      <c r="Z236" s="143" t="s">
        <v>398</v>
      </c>
      <c r="AA236" s="529">
        <v>180</v>
      </c>
      <c r="AB236" s="531"/>
      <c r="AC236" s="530" t="s">
        <v>441</v>
      </c>
      <c r="AD236" s="143" t="s">
        <v>441</v>
      </c>
      <c r="AE236" s="276" t="s">
        <v>441</v>
      </c>
      <c r="AF236" s="128" t="s">
        <v>441</v>
      </c>
      <c r="AG236" s="128" t="s">
        <v>441</v>
      </c>
      <c r="AH236" s="128" t="s">
        <v>441</v>
      </c>
      <c r="AI236" s="138">
        <v>1000</v>
      </c>
      <c r="AJ236" s="128">
        <v>1000</v>
      </c>
      <c r="AK236" s="128">
        <v>230</v>
      </c>
      <c r="AL236" s="128">
        <v>2.02</v>
      </c>
      <c r="AM236" s="128">
        <v>2.06</v>
      </c>
      <c r="AN236" s="242">
        <v>31</v>
      </c>
      <c r="AO236" s="135"/>
      <c r="AP236" s="429">
        <f>(8760/1000)*(Summary!$F$10*$AN236+Summary!$F$9*$AM236+Summary!$F$8*$AL236)</f>
        <v>93.88967999999998</v>
      </c>
      <c r="AQ236" s="430">
        <f t="shared" si="11"/>
        <v>83.88967999999998</v>
      </c>
      <c r="AR236" s="431"/>
      <c r="AS236" s="66" t="str">
        <f t="shared" si="9"/>
        <v>Y</v>
      </c>
      <c r="AT236" s="38">
        <f t="shared" si="10"/>
        <v>10</v>
      </c>
      <c r="AU236" s="432" t="s">
        <v>273</v>
      </c>
      <c r="AV236" s="837">
        <v>256</v>
      </c>
      <c r="AW236" s="778">
        <f>Summary!$E$33</f>
        <v>49</v>
      </c>
    </row>
    <row r="237" spans="1:49" s="5" customFormat="1" ht="12.75">
      <c r="A237" s="541">
        <v>231</v>
      </c>
      <c r="B237" s="405">
        <v>392</v>
      </c>
      <c r="C237" s="40" t="s">
        <v>717</v>
      </c>
      <c r="D237" s="170">
        <v>39694</v>
      </c>
      <c r="E237" s="145" t="s">
        <v>431</v>
      </c>
      <c r="F237" s="145"/>
      <c r="G237" s="41"/>
      <c r="H237" s="671">
        <v>1</v>
      </c>
      <c r="I237" s="173" t="s">
        <v>172</v>
      </c>
      <c r="J237" s="147">
        <v>2</v>
      </c>
      <c r="K237" s="476">
        <v>2.1</v>
      </c>
      <c r="L237" s="148" t="s">
        <v>153</v>
      </c>
      <c r="M237" s="147">
        <v>2048</v>
      </c>
      <c r="N237" s="43">
        <v>2</v>
      </c>
      <c r="O237" s="147">
        <v>1</v>
      </c>
      <c r="P237" s="41"/>
      <c r="Q237" s="41">
        <v>1</v>
      </c>
      <c r="R237" s="41"/>
      <c r="S237" s="41"/>
      <c r="T237" s="150" t="s">
        <v>438</v>
      </c>
      <c r="U237" s="173">
        <v>1</v>
      </c>
      <c r="V237" s="147" t="s">
        <v>171</v>
      </c>
      <c r="W237" s="147">
        <v>512</v>
      </c>
      <c r="X237" s="149"/>
      <c r="Y237" s="149">
        <v>128</v>
      </c>
      <c r="Z237" s="150" t="s">
        <v>398</v>
      </c>
      <c r="AA237" s="525"/>
      <c r="AB237" s="526"/>
      <c r="AC237" s="526"/>
      <c r="AD237" s="150" t="s">
        <v>441</v>
      </c>
      <c r="AE237" s="195" t="s">
        <v>438</v>
      </c>
      <c r="AF237" s="147" t="s">
        <v>438</v>
      </c>
      <c r="AG237" s="147" t="s">
        <v>441</v>
      </c>
      <c r="AH237" s="147" t="s">
        <v>438</v>
      </c>
      <c r="AI237" s="176" t="s">
        <v>475</v>
      </c>
      <c r="AJ237" s="147" t="s">
        <v>475</v>
      </c>
      <c r="AK237" s="147">
        <v>120</v>
      </c>
      <c r="AL237" s="147">
        <v>0.54</v>
      </c>
      <c r="AM237" s="147">
        <v>1.54</v>
      </c>
      <c r="AN237" s="147">
        <v>30.7</v>
      </c>
      <c r="AO237" s="735"/>
      <c r="AP237" s="429">
        <f>(8760/1000)*(Summary!$F$10*$AN237+Summary!$F$9*$AM237+Summary!$F$8*$AL237)</f>
        <v>84.86688</v>
      </c>
      <c r="AQ237" s="430">
        <f t="shared" si="11"/>
        <v>84.86688</v>
      </c>
      <c r="AR237" s="431"/>
      <c r="AS237" s="66" t="str">
        <f t="shared" si="9"/>
        <v>N</v>
      </c>
      <c r="AT237" s="38">
        <f t="shared" si="10"/>
        <v>0</v>
      </c>
      <c r="AU237" s="432" t="s">
        <v>273</v>
      </c>
      <c r="AV237" s="826">
        <v>128</v>
      </c>
      <c r="AW237" s="778">
        <f>Summary!$E$33</f>
        <v>49</v>
      </c>
    </row>
    <row r="238" spans="1:49" ht="12.75">
      <c r="A238" s="541">
        <v>232</v>
      </c>
      <c r="B238" s="405">
        <v>437</v>
      </c>
      <c r="C238" s="462" t="s">
        <v>718</v>
      </c>
      <c r="D238" s="685"/>
      <c r="E238" s="685" t="s">
        <v>431</v>
      </c>
      <c r="F238" s="685"/>
      <c r="G238" s="688" t="s">
        <v>301</v>
      </c>
      <c r="H238" s="692">
        <v>1</v>
      </c>
      <c r="I238" s="682" t="s">
        <v>352</v>
      </c>
      <c r="J238" s="685">
        <v>4</v>
      </c>
      <c r="K238" s="699">
        <v>2.53</v>
      </c>
      <c r="L238" s="685">
        <v>2</v>
      </c>
      <c r="M238" s="131">
        <v>2048</v>
      </c>
      <c r="N238" s="43">
        <v>2</v>
      </c>
      <c r="O238" s="685">
        <v>2</v>
      </c>
      <c r="P238" s="691">
        <v>320</v>
      </c>
      <c r="Q238" s="691"/>
      <c r="R238" s="691"/>
      <c r="S238" s="691"/>
      <c r="T238" s="707" t="s">
        <v>441</v>
      </c>
      <c r="U238" s="682">
        <v>1</v>
      </c>
      <c r="V238" s="685" t="s">
        <v>358</v>
      </c>
      <c r="W238" s="685">
        <v>1024</v>
      </c>
      <c r="X238" s="691" t="s">
        <v>497</v>
      </c>
      <c r="Y238" s="691"/>
      <c r="Z238" s="707" t="s">
        <v>398</v>
      </c>
      <c r="AA238" s="713">
        <v>180</v>
      </c>
      <c r="AB238" s="717"/>
      <c r="AC238" s="717"/>
      <c r="AD238" s="707" t="s">
        <v>441</v>
      </c>
      <c r="AE238" s="723" t="s">
        <v>438</v>
      </c>
      <c r="AF238" s="685" t="s">
        <v>438</v>
      </c>
      <c r="AG238" s="685" t="s">
        <v>441</v>
      </c>
      <c r="AH238" s="685" t="s">
        <v>441</v>
      </c>
      <c r="AI238" s="685">
        <v>1000</v>
      </c>
      <c r="AJ238" s="727">
        <v>1000</v>
      </c>
      <c r="AK238" s="682">
        <v>115</v>
      </c>
      <c r="AL238" s="699">
        <v>1.1</v>
      </c>
      <c r="AM238" s="699">
        <v>1.7</v>
      </c>
      <c r="AN238" s="731">
        <v>30.8</v>
      </c>
      <c r="AO238" s="736"/>
      <c r="AP238" s="429">
        <f>(8760/1000)*(Summary!$F$10*$AN238+Summary!$F$9*$AM238+Summary!$F$8*$AL238)</f>
        <v>88.2132</v>
      </c>
      <c r="AQ238" s="430">
        <f t="shared" si="11"/>
        <v>88.2132</v>
      </c>
      <c r="AR238" s="431"/>
      <c r="AS238" s="66" t="str">
        <f t="shared" si="9"/>
        <v>N</v>
      </c>
      <c r="AT238" s="38">
        <f t="shared" si="10"/>
        <v>0</v>
      </c>
      <c r="AU238" s="432" t="s">
        <v>273</v>
      </c>
      <c r="AV238" s="837">
        <v>256</v>
      </c>
      <c r="AW238" s="778">
        <f>Summary!$E$33</f>
        <v>49</v>
      </c>
    </row>
    <row r="239" spans="1:49" ht="12.75">
      <c r="A239" s="541">
        <v>233</v>
      </c>
      <c r="B239" s="405">
        <v>5</v>
      </c>
      <c r="C239" s="462" t="s">
        <v>718</v>
      </c>
      <c r="D239" s="684" t="s">
        <v>430</v>
      </c>
      <c r="E239" s="687" t="s">
        <v>431</v>
      </c>
      <c r="F239" s="687" t="s">
        <v>432</v>
      </c>
      <c r="G239" s="689"/>
      <c r="H239" s="694">
        <v>1</v>
      </c>
      <c r="I239" s="697" t="s">
        <v>434</v>
      </c>
      <c r="J239" s="684">
        <v>2</v>
      </c>
      <c r="K239" s="701">
        <v>2.8</v>
      </c>
      <c r="L239" s="684" t="s">
        <v>435</v>
      </c>
      <c r="M239" s="43">
        <v>4096</v>
      </c>
      <c r="N239" s="43">
        <v>4</v>
      </c>
      <c r="O239" s="684">
        <v>2</v>
      </c>
      <c r="P239" s="689">
        <v>640</v>
      </c>
      <c r="Q239" s="689" t="s">
        <v>436</v>
      </c>
      <c r="R239" s="689" t="s">
        <v>397</v>
      </c>
      <c r="S239" s="689" t="s">
        <v>397</v>
      </c>
      <c r="T239" s="709" t="s">
        <v>438</v>
      </c>
      <c r="U239" s="697">
        <v>1</v>
      </c>
      <c r="V239" s="684" t="s">
        <v>445</v>
      </c>
      <c r="W239" s="684">
        <v>512</v>
      </c>
      <c r="X239" s="689" t="s">
        <v>440</v>
      </c>
      <c r="Y239" s="689"/>
      <c r="Z239" s="709" t="s">
        <v>398</v>
      </c>
      <c r="AA239" s="715">
        <v>120</v>
      </c>
      <c r="AB239" s="719">
        <v>87.1</v>
      </c>
      <c r="AC239" s="719" t="s">
        <v>441</v>
      </c>
      <c r="AD239" s="709" t="s">
        <v>441</v>
      </c>
      <c r="AE239" s="726" t="s">
        <v>441</v>
      </c>
      <c r="AF239" s="684" t="s">
        <v>441</v>
      </c>
      <c r="AG239" s="684" t="s">
        <v>441</v>
      </c>
      <c r="AH239" s="684" t="s">
        <v>441</v>
      </c>
      <c r="AI239" s="684">
        <v>1000</v>
      </c>
      <c r="AJ239" s="730">
        <v>1000</v>
      </c>
      <c r="AK239" s="697">
        <v>230</v>
      </c>
      <c r="AL239" s="684">
        <v>1.43</v>
      </c>
      <c r="AM239" s="684">
        <v>1.82</v>
      </c>
      <c r="AN239" s="709">
        <v>37.3</v>
      </c>
      <c r="AO239" s="743"/>
      <c r="AP239" s="429">
        <f>(8760/1000)*(Summary!$F$10*$AN239+Summary!$F$9*$AM239+Summary!$F$8*$AL239)</f>
        <v>107.1348</v>
      </c>
      <c r="AQ239" s="430">
        <f t="shared" si="11"/>
        <v>97.1348</v>
      </c>
      <c r="AR239" s="431"/>
      <c r="AS239" s="66" t="str">
        <f t="shared" si="9"/>
        <v>Y</v>
      </c>
      <c r="AT239" s="38">
        <f t="shared" si="10"/>
        <v>10</v>
      </c>
      <c r="AU239" s="432" t="s">
        <v>273</v>
      </c>
      <c r="AV239" s="834">
        <v>256</v>
      </c>
      <c r="AW239" s="778">
        <f>Summary!$E$33</f>
        <v>49</v>
      </c>
    </row>
    <row r="240" spans="1:49" s="5" customFormat="1" ht="12.75">
      <c r="A240" s="541">
        <v>234</v>
      </c>
      <c r="B240" s="405">
        <v>6</v>
      </c>
      <c r="C240" s="462" t="s">
        <v>718</v>
      </c>
      <c r="D240" s="684" t="s">
        <v>430</v>
      </c>
      <c r="E240" s="687" t="s">
        <v>431</v>
      </c>
      <c r="F240" s="687" t="s">
        <v>432</v>
      </c>
      <c r="G240" s="689"/>
      <c r="H240" s="694">
        <v>1</v>
      </c>
      <c r="I240" s="697" t="s">
        <v>434</v>
      </c>
      <c r="J240" s="684">
        <v>2</v>
      </c>
      <c r="K240" s="701">
        <v>2.8</v>
      </c>
      <c r="L240" s="684" t="s">
        <v>435</v>
      </c>
      <c r="M240" s="43">
        <v>4096</v>
      </c>
      <c r="N240" s="43">
        <v>4</v>
      </c>
      <c r="O240" s="684">
        <v>2</v>
      </c>
      <c r="P240" s="689">
        <v>640</v>
      </c>
      <c r="Q240" s="689" t="s">
        <v>436</v>
      </c>
      <c r="R240" s="689" t="s">
        <v>397</v>
      </c>
      <c r="S240" s="689" t="s">
        <v>397</v>
      </c>
      <c r="T240" s="709" t="s">
        <v>438</v>
      </c>
      <c r="U240" s="697">
        <v>1</v>
      </c>
      <c r="V240" s="684" t="s">
        <v>445</v>
      </c>
      <c r="W240" s="684">
        <v>512</v>
      </c>
      <c r="X240" s="689" t="s">
        <v>440</v>
      </c>
      <c r="Y240" s="689"/>
      <c r="Z240" s="709" t="s">
        <v>398</v>
      </c>
      <c r="AA240" s="715">
        <v>120</v>
      </c>
      <c r="AB240" s="719">
        <v>87.1</v>
      </c>
      <c r="AC240" s="719" t="s">
        <v>441</v>
      </c>
      <c r="AD240" s="709" t="s">
        <v>441</v>
      </c>
      <c r="AE240" s="726" t="s">
        <v>441</v>
      </c>
      <c r="AF240" s="684" t="s">
        <v>441</v>
      </c>
      <c r="AG240" s="684" t="s">
        <v>441</v>
      </c>
      <c r="AH240" s="684" t="s">
        <v>441</v>
      </c>
      <c r="AI240" s="684">
        <v>1000</v>
      </c>
      <c r="AJ240" s="730">
        <v>1000</v>
      </c>
      <c r="AK240" s="697">
        <v>115</v>
      </c>
      <c r="AL240" s="684">
        <v>1.55</v>
      </c>
      <c r="AM240" s="684">
        <v>1.92</v>
      </c>
      <c r="AN240" s="709">
        <v>37.7</v>
      </c>
      <c r="AO240" s="743"/>
      <c r="AP240" s="429">
        <f>(8760/1000)*(Summary!$F$10*$AN240+Summary!$F$9*$AM240+Summary!$F$8*$AL240)</f>
        <v>108.90432</v>
      </c>
      <c r="AQ240" s="430">
        <f t="shared" si="11"/>
        <v>98.90432</v>
      </c>
      <c r="AR240" s="431"/>
      <c r="AS240" s="66" t="str">
        <f t="shared" si="9"/>
        <v>Y</v>
      </c>
      <c r="AT240" s="38">
        <f t="shared" si="10"/>
        <v>10</v>
      </c>
      <c r="AU240" s="432" t="s">
        <v>273</v>
      </c>
      <c r="AV240" s="834">
        <v>256</v>
      </c>
      <c r="AW240" s="778">
        <f>Summary!$E$33</f>
        <v>49</v>
      </c>
    </row>
    <row r="241" spans="1:49" s="5" customFormat="1" ht="12.75">
      <c r="A241" s="541">
        <v>235</v>
      </c>
      <c r="B241" s="405">
        <v>11</v>
      </c>
      <c r="C241" s="462" t="s">
        <v>718</v>
      </c>
      <c r="D241" s="684" t="s">
        <v>447</v>
      </c>
      <c r="E241" s="687" t="s">
        <v>431</v>
      </c>
      <c r="F241" s="687" t="s">
        <v>432</v>
      </c>
      <c r="G241" s="689"/>
      <c r="H241" s="694">
        <v>1</v>
      </c>
      <c r="I241" s="697" t="s">
        <v>450</v>
      </c>
      <c r="J241" s="684">
        <v>2</v>
      </c>
      <c r="K241" s="701">
        <v>2.4</v>
      </c>
      <c r="L241" s="684" t="s">
        <v>435</v>
      </c>
      <c r="M241" s="684">
        <v>4096</v>
      </c>
      <c r="N241" s="43">
        <v>4</v>
      </c>
      <c r="O241" s="684">
        <v>2</v>
      </c>
      <c r="P241" s="689">
        <v>360</v>
      </c>
      <c r="Q241" s="689" t="s">
        <v>436</v>
      </c>
      <c r="R241" s="689" t="s">
        <v>397</v>
      </c>
      <c r="S241" s="689" t="s">
        <v>397</v>
      </c>
      <c r="T241" s="709" t="s">
        <v>438</v>
      </c>
      <c r="U241" s="697">
        <v>1</v>
      </c>
      <c r="V241" s="684" t="s">
        <v>445</v>
      </c>
      <c r="W241" s="684">
        <v>512</v>
      </c>
      <c r="X241" s="689" t="s">
        <v>451</v>
      </c>
      <c r="Y241" s="689"/>
      <c r="Z241" s="709" t="s">
        <v>398</v>
      </c>
      <c r="AA241" s="715">
        <v>180</v>
      </c>
      <c r="AB241" s="719">
        <v>89</v>
      </c>
      <c r="AC241" s="719" t="s">
        <v>441</v>
      </c>
      <c r="AD241" s="709" t="s">
        <v>441</v>
      </c>
      <c r="AE241" s="726" t="s">
        <v>441</v>
      </c>
      <c r="AF241" s="684" t="s">
        <v>441</v>
      </c>
      <c r="AG241" s="684" t="s">
        <v>441</v>
      </c>
      <c r="AH241" s="684" t="s">
        <v>441</v>
      </c>
      <c r="AI241" s="684">
        <v>1000</v>
      </c>
      <c r="AJ241" s="730">
        <v>1000</v>
      </c>
      <c r="AK241" s="697">
        <v>115</v>
      </c>
      <c r="AL241" s="684">
        <v>1.18</v>
      </c>
      <c r="AM241" s="684">
        <v>1.45</v>
      </c>
      <c r="AN241" s="709">
        <v>38.6</v>
      </c>
      <c r="AO241" s="740"/>
      <c r="AP241" s="429">
        <f>(8760/1000)*(Summary!$F$10*$AN241+Summary!$F$9*$AM241+Summary!$F$8*$AL241)</f>
        <v>108.91308</v>
      </c>
      <c r="AQ241" s="430">
        <f t="shared" si="11"/>
        <v>98.91308</v>
      </c>
      <c r="AR241" s="431"/>
      <c r="AS241" s="66" t="str">
        <f t="shared" si="9"/>
        <v>Y</v>
      </c>
      <c r="AT241" s="38">
        <f t="shared" si="10"/>
        <v>10</v>
      </c>
      <c r="AU241" s="432" t="s">
        <v>273</v>
      </c>
      <c r="AV241" s="838">
        <v>256</v>
      </c>
      <c r="AW241" s="778">
        <f>Summary!$E$33</f>
        <v>49</v>
      </c>
    </row>
    <row r="242" spans="1:49" ht="25.5">
      <c r="A242" s="541">
        <v>236</v>
      </c>
      <c r="B242" s="405">
        <v>86</v>
      </c>
      <c r="C242" s="462" t="s">
        <v>716</v>
      </c>
      <c r="D242" s="686">
        <v>39674</v>
      </c>
      <c r="E242" s="687" t="s">
        <v>431</v>
      </c>
      <c r="F242" s="687" t="s">
        <v>475</v>
      </c>
      <c r="G242" s="689" t="s">
        <v>431</v>
      </c>
      <c r="H242" s="694">
        <v>1</v>
      </c>
      <c r="I242" s="697" t="s">
        <v>519</v>
      </c>
      <c r="J242" s="684">
        <v>2</v>
      </c>
      <c r="K242" s="701">
        <v>2.8</v>
      </c>
      <c r="L242" s="684">
        <v>2</v>
      </c>
      <c r="M242" s="684">
        <v>4096</v>
      </c>
      <c r="N242" s="43">
        <v>4</v>
      </c>
      <c r="O242" s="684">
        <v>1</v>
      </c>
      <c r="P242" s="689" t="s">
        <v>520</v>
      </c>
      <c r="Q242" s="689" t="s">
        <v>479</v>
      </c>
      <c r="R242" s="689" t="s">
        <v>480</v>
      </c>
      <c r="S242" s="689" t="s">
        <v>475</v>
      </c>
      <c r="T242" s="709" t="s">
        <v>480</v>
      </c>
      <c r="U242" s="697">
        <v>1</v>
      </c>
      <c r="V242" s="684" t="s">
        <v>521</v>
      </c>
      <c r="W242" s="684">
        <v>512</v>
      </c>
      <c r="X242" s="689" t="s">
        <v>513</v>
      </c>
      <c r="Y242" s="689">
        <v>32</v>
      </c>
      <c r="Z242" s="709" t="s">
        <v>398</v>
      </c>
      <c r="AA242" s="715">
        <v>120</v>
      </c>
      <c r="AB242" s="719" t="s">
        <v>483</v>
      </c>
      <c r="AC242" s="719" t="s">
        <v>483</v>
      </c>
      <c r="AD242" s="709" t="s">
        <v>441</v>
      </c>
      <c r="AE242" s="726" t="s">
        <v>438</v>
      </c>
      <c r="AF242" s="684" t="s">
        <v>438</v>
      </c>
      <c r="AG242" s="684" t="s">
        <v>441</v>
      </c>
      <c r="AH242" s="684" t="s">
        <v>441</v>
      </c>
      <c r="AI242" s="684" t="s">
        <v>484</v>
      </c>
      <c r="AJ242" s="730" t="s">
        <v>484</v>
      </c>
      <c r="AK242" s="697">
        <v>230</v>
      </c>
      <c r="AL242" s="684">
        <v>1.53</v>
      </c>
      <c r="AM242" s="684">
        <v>2.24</v>
      </c>
      <c r="AN242" s="709">
        <v>38.12</v>
      </c>
      <c r="AO242" s="740" t="s">
        <v>485</v>
      </c>
      <c r="AP242" s="429">
        <f>(8760/1000)*(Summary!$F$10*$AN242+Summary!$F$9*$AM242+Summary!$F$8*$AL242)</f>
        <v>110.18327999999998</v>
      </c>
      <c r="AQ242" s="430">
        <f t="shared" si="11"/>
        <v>100.18327999999998</v>
      </c>
      <c r="AR242" s="431"/>
      <c r="AS242" s="66" t="str">
        <f t="shared" si="9"/>
        <v>Y</v>
      </c>
      <c r="AT242" s="38">
        <f t="shared" si="10"/>
        <v>10</v>
      </c>
      <c r="AU242" s="432" t="s">
        <v>273</v>
      </c>
      <c r="AV242" s="834">
        <v>256</v>
      </c>
      <c r="AW242" s="778">
        <f>Summary!$E$33</f>
        <v>49</v>
      </c>
    </row>
    <row r="243" spans="1:49" s="5" customFormat="1" ht="12.75">
      <c r="A243" s="541">
        <v>237</v>
      </c>
      <c r="B243" s="405">
        <v>12</v>
      </c>
      <c r="C243" s="462" t="s">
        <v>718</v>
      </c>
      <c r="D243" s="684" t="s">
        <v>447</v>
      </c>
      <c r="E243" s="687" t="s">
        <v>431</v>
      </c>
      <c r="F243" s="687" t="s">
        <v>432</v>
      </c>
      <c r="G243" s="689"/>
      <c r="H243" s="694">
        <v>1</v>
      </c>
      <c r="I243" s="697" t="s">
        <v>450</v>
      </c>
      <c r="J243" s="684">
        <v>2</v>
      </c>
      <c r="K243" s="701">
        <v>2.4</v>
      </c>
      <c r="L243" s="684" t="s">
        <v>435</v>
      </c>
      <c r="M243" s="684">
        <v>4096</v>
      </c>
      <c r="N243" s="43">
        <v>4</v>
      </c>
      <c r="O243" s="684">
        <v>2</v>
      </c>
      <c r="P243" s="689">
        <v>360</v>
      </c>
      <c r="Q243" s="689" t="s">
        <v>436</v>
      </c>
      <c r="R243" s="689" t="s">
        <v>397</v>
      </c>
      <c r="S243" s="689" t="s">
        <v>397</v>
      </c>
      <c r="T243" s="709" t="s">
        <v>438</v>
      </c>
      <c r="U243" s="697">
        <v>1</v>
      </c>
      <c r="V243" s="684" t="s">
        <v>445</v>
      </c>
      <c r="W243" s="684">
        <v>512</v>
      </c>
      <c r="X243" s="689" t="s">
        <v>451</v>
      </c>
      <c r="Y243" s="689"/>
      <c r="Z243" s="709" t="s">
        <v>398</v>
      </c>
      <c r="AA243" s="715">
        <v>180</v>
      </c>
      <c r="AB243" s="719">
        <v>89</v>
      </c>
      <c r="AC243" s="719" t="s">
        <v>441</v>
      </c>
      <c r="AD243" s="709" t="s">
        <v>441</v>
      </c>
      <c r="AE243" s="726" t="s">
        <v>441</v>
      </c>
      <c r="AF243" s="684" t="s">
        <v>441</v>
      </c>
      <c r="AG243" s="684" t="s">
        <v>441</v>
      </c>
      <c r="AH243" s="684" t="s">
        <v>441</v>
      </c>
      <c r="AI243" s="684">
        <v>1000</v>
      </c>
      <c r="AJ243" s="730">
        <v>1000</v>
      </c>
      <c r="AK243" s="697">
        <v>230</v>
      </c>
      <c r="AL243" s="684">
        <v>1.28</v>
      </c>
      <c r="AM243" s="684">
        <v>1.55</v>
      </c>
      <c r="AN243" s="709">
        <v>40.1</v>
      </c>
      <c r="AO243" s="740"/>
      <c r="AP243" s="429">
        <f>(8760/1000)*(Summary!$F$10*$AN243+Summary!$F$9*$AM243+Summary!$F$8*$AL243)</f>
        <v>113.46828</v>
      </c>
      <c r="AQ243" s="430">
        <f t="shared" si="11"/>
        <v>103.46828</v>
      </c>
      <c r="AR243" s="431"/>
      <c r="AS243" s="66" t="str">
        <f t="shared" si="9"/>
        <v>Y</v>
      </c>
      <c r="AT243" s="38">
        <f t="shared" si="10"/>
        <v>10</v>
      </c>
      <c r="AU243" s="432" t="s">
        <v>273</v>
      </c>
      <c r="AV243" s="838">
        <v>256</v>
      </c>
      <c r="AW243" s="778">
        <f>Summary!$E$33</f>
        <v>49</v>
      </c>
    </row>
    <row r="244" spans="1:49" s="3" customFormat="1" ht="12.75">
      <c r="A244" s="541">
        <v>238</v>
      </c>
      <c r="B244" s="405">
        <v>394</v>
      </c>
      <c r="C244" s="462" t="s">
        <v>718</v>
      </c>
      <c r="D244" s="573">
        <v>39694</v>
      </c>
      <c r="E244" s="578" t="s">
        <v>431</v>
      </c>
      <c r="F244" s="578"/>
      <c r="G244" s="583"/>
      <c r="H244" s="693">
        <v>1</v>
      </c>
      <c r="I244" s="595" t="s">
        <v>172</v>
      </c>
      <c r="J244" s="597">
        <v>2</v>
      </c>
      <c r="K244" s="602">
        <v>2.1</v>
      </c>
      <c r="L244" s="607" t="s">
        <v>153</v>
      </c>
      <c r="M244" s="597">
        <v>2048</v>
      </c>
      <c r="N244" s="43">
        <v>2</v>
      </c>
      <c r="O244" s="597">
        <v>1</v>
      </c>
      <c r="P244" s="583"/>
      <c r="Q244" s="583">
        <v>1</v>
      </c>
      <c r="R244" s="583"/>
      <c r="S244" s="583"/>
      <c r="T244" s="589" t="s">
        <v>438</v>
      </c>
      <c r="U244" s="595">
        <v>2</v>
      </c>
      <c r="V244" s="597" t="s">
        <v>175</v>
      </c>
      <c r="W244" s="597" t="s">
        <v>156</v>
      </c>
      <c r="X244" s="610"/>
      <c r="Y244" s="610" t="s">
        <v>157</v>
      </c>
      <c r="Z244" s="589" t="s">
        <v>398</v>
      </c>
      <c r="AA244" s="624"/>
      <c r="AB244" s="631"/>
      <c r="AC244" s="631"/>
      <c r="AD244" s="589" t="s">
        <v>441</v>
      </c>
      <c r="AE244" s="725" t="s">
        <v>438</v>
      </c>
      <c r="AF244" s="597" t="s">
        <v>438</v>
      </c>
      <c r="AG244" s="597" t="s">
        <v>441</v>
      </c>
      <c r="AH244" s="597" t="s">
        <v>438</v>
      </c>
      <c r="AI244" s="597" t="s">
        <v>475</v>
      </c>
      <c r="AJ244" s="729" t="s">
        <v>475</v>
      </c>
      <c r="AK244" s="595">
        <v>120</v>
      </c>
      <c r="AL244" s="597">
        <v>0.62</v>
      </c>
      <c r="AM244" s="597">
        <v>1.67</v>
      </c>
      <c r="AN244" s="589">
        <v>44.3</v>
      </c>
      <c r="AO244" s="739"/>
      <c r="AP244" s="429">
        <f>(8760/1000)*(Summary!$F$10*$AN244+Summary!$F$9*$AM244+Summary!$F$8*$AL244)</f>
        <v>121.14203999999998</v>
      </c>
      <c r="AQ244" s="430">
        <f t="shared" si="11"/>
        <v>121.14203999999998</v>
      </c>
      <c r="AR244" s="431"/>
      <c r="AS244" s="66" t="str">
        <f t="shared" si="9"/>
        <v>N</v>
      </c>
      <c r="AT244" s="38">
        <f t="shared" si="10"/>
        <v>0</v>
      </c>
      <c r="AU244" s="432" t="s">
        <v>273</v>
      </c>
      <c r="AV244" s="826">
        <v>128</v>
      </c>
      <c r="AW244" s="778">
        <f>Summary!$E$33</f>
        <v>49</v>
      </c>
    </row>
    <row r="245" spans="1:49" ht="12.75">
      <c r="A245" s="541">
        <v>239</v>
      </c>
      <c r="B245" s="405">
        <v>440</v>
      </c>
      <c r="C245" s="130" t="s">
        <v>704</v>
      </c>
      <c r="D245" s="683"/>
      <c r="E245" s="685" t="s">
        <v>431</v>
      </c>
      <c r="F245" s="685"/>
      <c r="G245" s="688" t="s">
        <v>301</v>
      </c>
      <c r="H245" s="692">
        <v>1</v>
      </c>
      <c r="I245" s="682" t="s">
        <v>319</v>
      </c>
      <c r="J245" s="685">
        <v>2</v>
      </c>
      <c r="K245" s="699">
        <v>1.6</v>
      </c>
      <c r="L245" s="685">
        <v>1</v>
      </c>
      <c r="M245" s="703">
        <v>2048</v>
      </c>
      <c r="N245" s="43">
        <v>2</v>
      </c>
      <c r="O245" s="685">
        <v>2</v>
      </c>
      <c r="P245" s="691">
        <v>150</v>
      </c>
      <c r="Q245" s="691"/>
      <c r="R245" s="691"/>
      <c r="S245" s="691"/>
      <c r="T245" s="707" t="s">
        <v>441</v>
      </c>
      <c r="U245" s="682">
        <v>2</v>
      </c>
      <c r="V245" s="685" t="s">
        <v>361</v>
      </c>
      <c r="W245" s="685">
        <v>512</v>
      </c>
      <c r="X245" s="691" t="s">
        <v>513</v>
      </c>
      <c r="Y245" s="691"/>
      <c r="Z245" s="707" t="s">
        <v>398</v>
      </c>
      <c r="AA245" s="713">
        <v>220</v>
      </c>
      <c r="AB245" s="717"/>
      <c r="AC245" s="717"/>
      <c r="AD245" s="707" t="s">
        <v>441</v>
      </c>
      <c r="AE245" s="723" t="s">
        <v>438</v>
      </c>
      <c r="AF245" s="685" t="s">
        <v>438</v>
      </c>
      <c r="AG245" s="685" t="s">
        <v>441</v>
      </c>
      <c r="AH245" s="685" t="s">
        <v>441</v>
      </c>
      <c r="AI245" s="685">
        <v>1000</v>
      </c>
      <c r="AJ245" s="727">
        <v>1000</v>
      </c>
      <c r="AK245" s="682">
        <v>115</v>
      </c>
      <c r="AL245" s="699">
        <v>2.08</v>
      </c>
      <c r="AM245" s="699">
        <v>2.73</v>
      </c>
      <c r="AN245" s="731">
        <v>42</v>
      </c>
      <c r="AO245" s="736"/>
      <c r="AP245" s="429">
        <f>(8760/1000)*(Summary!$F$10*$AN245+Summary!$F$9*$AM245+Summary!$F$8*$AL245)</f>
        <v>123.69995999999999</v>
      </c>
      <c r="AQ245" s="430">
        <f t="shared" si="11"/>
        <v>123.69995999999999</v>
      </c>
      <c r="AR245" s="431"/>
      <c r="AS245" s="66" t="str">
        <f t="shared" si="9"/>
        <v>N</v>
      </c>
      <c r="AT245" s="38">
        <f t="shared" si="10"/>
        <v>0</v>
      </c>
      <c r="AU245" s="432" t="s">
        <v>273</v>
      </c>
      <c r="AV245" s="837">
        <v>256</v>
      </c>
      <c r="AW245" s="778">
        <f>Summary!$E$33</f>
        <v>49</v>
      </c>
    </row>
    <row r="246" spans="1:49" ht="12.75">
      <c r="A246" s="541">
        <v>240</v>
      </c>
      <c r="B246" s="405">
        <v>393</v>
      </c>
      <c r="C246" s="130" t="s">
        <v>702</v>
      </c>
      <c r="D246" s="573">
        <v>39694</v>
      </c>
      <c r="E246" s="578" t="s">
        <v>431</v>
      </c>
      <c r="F246" s="578"/>
      <c r="G246" s="690"/>
      <c r="H246" s="693">
        <v>1</v>
      </c>
      <c r="I246" s="595" t="s">
        <v>173</v>
      </c>
      <c r="J246" s="580">
        <v>2</v>
      </c>
      <c r="K246" s="702">
        <v>2.8</v>
      </c>
      <c r="L246" s="607" t="s">
        <v>153</v>
      </c>
      <c r="M246" s="597">
        <v>2048</v>
      </c>
      <c r="N246" s="43">
        <v>2</v>
      </c>
      <c r="O246" s="597">
        <v>1</v>
      </c>
      <c r="P246" s="583"/>
      <c r="Q246" s="583">
        <v>1</v>
      </c>
      <c r="R246" s="583"/>
      <c r="S246" s="583"/>
      <c r="T246" s="589" t="s">
        <v>438</v>
      </c>
      <c r="U246" s="711">
        <v>1</v>
      </c>
      <c r="V246" s="597" t="s">
        <v>174</v>
      </c>
      <c r="W246" s="597">
        <v>256</v>
      </c>
      <c r="X246" s="690"/>
      <c r="Y246" s="690">
        <v>128</v>
      </c>
      <c r="Z246" s="589" t="s">
        <v>398</v>
      </c>
      <c r="AA246" s="716"/>
      <c r="AB246" s="720"/>
      <c r="AC246" s="720"/>
      <c r="AD246" s="589" t="s">
        <v>441</v>
      </c>
      <c r="AE246" s="725" t="s">
        <v>438</v>
      </c>
      <c r="AF246" s="597" t="s">
        <v>438</v>
      </c>
      <c r="AG246" s="597" t="s">
        <v>441</v>
      </c>
      <c r="AH246" s="597" t="s">
        <v>438</v>
      </c>
      <c r="AI246" s="597" t="s">
        <v>475</v>
      </c>
      <c r="AJ246" s="729" t="s">
        <v>475</v>
      </c>
      <c r="AK246" s="595">
        <v>120</v>
      </c>
      <c r="AL246" s="580">
        <v>0.67</v>
      </c>
      <c r="AM246" s="580">
        <v>1.62</v>
      </c>
      <c r="AN246" s="733">
        <v>46.1</v>
      </c>
      <c r="AO246" s="742"/>
      <c r="AP246" s="429">
        <f>(8760/1000)*(Summary!$F$10*$AN246+Summary!$F$9*$AM246+Summary!$F$8*$AL246)</f>
        <v>126.09143999999999</v>
      </c>
      <c r="AQ246" s="430">
        <f t="shared" si="11"/>
        <v>126.09143999999999</v>
      </c>
      <c r="AR246" s="431"/>
      <c r="AS246" s="66" t="str">
        <f t="shared" si="9"/>
        <v>N</v>
      </c>
      <c r="AT246" s="38">
        <f t="shared" si="10"/>
        <v>0</v>
      </c>
      <c r="AU246" s="432" t="s">
        <v>273</v>
      </c>
      <c r="AV246" s="826">
        <v>128</v>
      </c>
      <c r="AW246" s="778">
        <f>Summary!$E$33</f>
        <v>49</v>
      </c>
    </row>
    <row r="247" spans="1:49" s="5" customFormat="1" ht="12.75">
      <c r="A247" s="541">
        <v>241</v>
      </c>
      <c r="B247" s="405">
        <v>441</v>
      </c>
      <c r="C247" s="130" t="s">
        <v>704</v>
      </c>
      <c r="D247" s="685"/>
      <c r="E247" s="685" t="s">
        <v>431</v>
      </c>
      <c r="F247" s="685"/>
      <c r="G247" s="688" t="s">
        <v>301</v>
      </c>
      <c r="H247" s="692">
        <v>1</v>
      </c>
      <c r="I247" s="682" t="s">
        <v>319</v>
      </c>
      <c r="J247" s="685">
        <v>2</v>
      </c>
      <c r="K247" s="699">
        <v>3.06</v>
      </c>
      <c r="L247" s="685">
        <v>2</v>
      </c>
      <c r="M247" s="685">
        <v>4096</v>
      </c>
      <c r="N247" s="43">
        <v>4</v>
      </c>
      <c r="O247" s="685">
        <v>2</v>
      </c>
      <c r="P247" s="691">
        <v>150</v>
      </c>
      <c r="Q247" s="691"/>
      <c r="R247" s="691"/>
      <c r="S247" s="691"/>
      <c r="T247" s="707" t="s">
        <v>441</v>
      </c>
      <c r="U247" s="682">
        <v>2</v>
      </c>
      <c r="V247" s="685" t="s">
        <v>362</v>
      </c>
      <c r="W247" s="685">
        <v>512</v>
      </c>
      <c r="X247" s="691" t="s">
        <v>513</v>
      </c>
      <c r="Y247" s="691"/>
      <c r="Z247" s="707" t="s">
        <v>398</v>
      </c>
      <c r="AA247" s="713">
        <v>220</v>
      </c>
      <c r="AB247" s="717"/>
      <c r="AC247" s="717"/>
      <c r="AD247" s="707" t="s">
        <v>441</v>
      </c>
      <c r="AE247" s="723" t="s">
        <v>438</v>
      </c>
      <c r="AF247" s="685" t="s">
        <v>438</v>
      </c>
      <c r="AG247" s="685" t="s">
        <v>441</v>
      </c>
      <c r="AH247" s="685" t="s">
        <v>441</v>
      </c>
      <c r="AI247" s="685">
        <v>1000</v>
      </c>
      <c r="AJ247" s="727">
        <v>1000</v>
      </c>
      <c r="AK247" s="682"/>
      <c r="AL247" s="685">
        <v>2.4</v>
      </c>
      <c r="AM247" s="685"/>
      <c r="AN247" s="707">
        <v>48.8</v>
      </c>
      <c r="AO247" s="736"/>
      <c r="AP247" s="429">
        <f>(8760/1000)*(Summary!$F$10*$AN247+Summary!$F$9*$AM247+Summary!$F$8*$AL247)</f>
        <v>140.86079999999998</v>
      </c>
      <c r="AQ247" s="430">
        <f t="shared" si="11"/>
        <v>130.86079999999998</v>
      </c>
      <c r="AR247" s="431"/>
      <c r="AS247" s="66" t="str">
        <f t="shared" si="9"/>
        <v>Y</v>
      </c>
      <c r="AT247" s="38">
        <f t="shared" si="10"/>
        <v>10</v>
      </c>
      <c r="AU247" s="432" t="s">
        <v>273</v>
      </c>
      <c r="AV247" s="837">
        <v>256</v>
      </c>
      <c r="AW247" s="778">
        <f>Summary!$E$33</f>
        <v>49</v>
      </c>
    </row>
    <row r="248" spans="1:49" s="5" customFormat="1" ht="25.5">
      <c r="A248" s="541">
        <v>242</v>
      </c>
      <c r="B248" s="405">
        <v>84</v>
      </c>
      <c r="C248" s="130" t="s">
        <v>702</v>
      </c>
      <c r="D248" s="686">
        <v>39674</v>
      </c>
      <c r="E248" s="687" t="s">
        <v>431</v>
      </c>
      <c r="F248" s="687" t="s">
        <v>475</v>
      </c>
      <c r="G248" s="689" t="s">
        <v>431</v>
      </c>
      <c r="H248" s="694">
        <v>1</v>
      </c>
      <c r="I248" s="697" t="s">
        <v>477</v>
      </c>
      <c r="J248" s="684">
        <v>2</v>
      </c>
      <c r="K248" s="701">
        <v>2.5</v>
      </c>
      <c r="L248" s="684">
        <v>2</v>
      </c>
      <c r="M248" s="684">
        <v>4096</v>
      </c>
      <c r="N248" s="43">
        <v>4</v>
      </c>
      <c r="O248" s="684">
        <v>1</v>
      </c>
      <c r="P248" s="689" t="s">
        <v>510</v>
      </c>
      <c r="Q248" s="689" t="s">
        <v>511</v>
      </c>
      <c r="R248" s="689" t="s">
        <v>480</v>
      </c>
      <c r="S248" s="689" t="s">
        <v>475</v>
      </c>
      <c r="T248" s="709" t="s">
        <v>480</v>
      </c>
      <c r="U248" s="697">
        <v>2</v>
      </c>
      <c r="V248" s="684" t="s">
        <v>512</v>
      </c>
      <c r="W248" s="684">
        <v>512</v>
      </c>
      <c r="X248" s="689" t="s">
        <v>513</v>
      </c>
      <c r="Y248" s="689">
        <v>32</v>
      </c>
      <c r="Z248" s="709" t="s">
        <v>398</v>
      </c>
      <c r="AA248" s="715">
        <v>230.1</v>
      </c>
      <c r="AB248" s="719" t="s">
        <v>483</v>
      </c>
      <c r="AC248" s="719" t="s">
        <v>483</v>
      </c>
      <c r="AD248" s="709" t="s">
        <v>441</v>
      </c>
      <c r="AE248" s="726" t="s">
        <v>438</v>
      </c>
      <c r="AF248" s="684" t="s">
        <v>438</v>
      </c>
      <c r="AG248" s="684" t="s">
        <v>441</v>
      </c>
      <c r="AH248" s="684" t="s">
        <v>441</v>
      </c>
      <c r="AI248" s="684" t="s">
        <v>484</v>
      </c>
      <c r="AJ248" s="730" t="s">
        <v>484</v>
      </c>
      <c r="AK248" s="697">
        <v>230</v>
      </c>
      <c r="AL248" s="684">
        <v>1.3</v>
      </c>
      <c r="AM248" s="684">
        <v>2</v>
      </c>
      <c r="AN248" s="709">
        <v>104.3</v>
      </c>
      <c r="AO248" s="740" t="s">
        <v>485</v>
      </c>
      <c r="AP248" s="429">
        <f>(8760/1000)*(Summary!$F$10*$AN248+Summary!$F$9*$AM248+Summary!$F$8*$AL248)</f>
        <v>282.68519999999995</v>
      </c>
      <c r="AQ248" s="430">
        <f t="shared" si="11"/>
        <v>272.68519999999995</v>
      </c>
      <c r="AR248" s="431"/>
      <c r="AS248" s="66" t="str">
        <f t="shared" si="9"/>
        <v>Y</v>
      </c>
      <c r="AT248" s="38">
        <f t="shared" si="10"/>
        <v>10</v>
      </c>
      <c r="AU248" s="432" t="s">
        <v>273</v>
      </c>
      <c r="AV248" s="834">
        <v>256</v>
      </c>
      <c r="AW248" s="778">
        <f>Summary!$E$33</f>
        <v>49</v>
      </c>
    </row>
  </sheetData>
  <mergeCells count="9">
    <mergeCell ref="B1:C1"/>
    <mergeCell ref="C4:H4"/>
    <mergeCell ref="AE4:AK4"/>
    <mergeCell ref="I4:T4"/>
    <mergeCell ref="AA4:AD4"/>
    <mergeCell ref="I1:Z1"/>
    <mergeCell ref="AA1:AO1"/>
    <mergeCell ref="U4:Z4"/>
    <mergeCell ref="AL4:AN4"/>
  </mergeCells>
  <printOptions/>
  <pageMargins left="0.75" right="0.75" top="1" bottom="1" header="0.5" footer="0.5"/>
  <pageSetup fitToWidth="2" horizontalDpi="600" verticalDpi="600" orientation="landscape" scale="65" r:id="rId1"/>
  <headerFooter alignWithMargins="0">
    <oddFooter>&amp;CPage &amp;P of &amp;N</oddFooter>
  </headerFooter>
  <colBreaks count="2" manualBreakCount="2">
    <brk id="8" max="33" man="1"/>
    <brk id="26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42"/>
  </sheetPr>
  <dimension ref="A1:AL117"/>
  <sheetViews>
    <sheetView zoomScale="70" zoomScaleNormal="70" workbookViewId="0" topLeftCell="A13">
      <selection activeCell="B15" sqref="B15"/>
    </sheetView>
  </sheetViews>
  <sheetFormatPr defaultColWidth="9.140625" defaultRowHeight="12.75"/>
  <cols>
    <col min="1" max="1" width="9.140625" style="30" customWidth="1"/>
    <col min="2" max="2" width="24.8515625" style="30" customWidth="1"/>
    <col min="3" max="3" width="14.421875" style="30" customWidth="1"/>
    <col min="4" max="5" width="16.7109375" style="30" customWidth="1"/>
    <col min="6" max="7" width="24.57421875" style="30" customWidth="1"/>
    <col min="8" max="8" width="13.28125" style="30" customWidth="1"/>
    <col min="9" max="12" width="9.140625" style="30" customWidth="1"/>
    <col min="13" max="13" width="13.57421875" style="30" bestFit="1" customWidth="1"/>
    <col min="14" max="15" width="9.140625" style="30" customWidth="1"/>
    <col min="16" max="16" width="24.57421875" style="30" customWidth="1"/>
    <col min="17" max="27" width="9.140625" style="30" customWidth="1"/>
    <col min="28" max="29" width="12.8515625" style="30" bestFit="1" customWidth="1"/>
    <col min="30" max="36" width="9.140625" style="30" customWidth="1"/>
    <col min="37" max="37" width="35.57421875" style="31" customWidth="1"/>
    <col min="38" max="38" width="12.00390625" style="28" bestFit="1" customWidth="1"/>
    <col min="39" max="16384" width="9.140625" style="28" customWidth="1"/>
  </cols>
  <sheetData>
    <row r="1" spans="1:37" ht="12.75" hidden="1">
      <c r="A1" s="4"/>
      <c r="B1" s="4" t="s">
        <v>395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</row>
    <row r="2" spans="1:37" ht="12.75" hidden="1">
      <c r="A2" s="4"/>
      <c r="B2" s="4" t="s">
        <v>397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</row>
    <row r="3" spans="1:37" ht="12.75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</row>
    <row r="4" spans="1:37" ht="12.7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</row>
    <row r="5" spans="1:37" ht="12.7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</row>
    <row r="6" spans="1:37" ht="12.75" hidden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5"/>
    </row>
    <row r="7" spans="1:37" ht="12.75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5"/>
    </row>
    <row r="8" spans="1:37" ht="12.75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5"/>
    </row>
    <row r="9" spans="1:37" ht="12.75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5"/>
    </row>
    <row r="10" spans="1:37" ht="12.75" hidden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/>
    </row>
    <row r="11" spans="1:37" ht="12.75" hidden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5"/>
    </row>
    <row r="12" spans="1:37" ht="39" customHeight="1" thickBot="1">
      <c r="A12" s="816" t="s">
        <v>869</v>
      </c>
      <c r="B12" s="816"/>
      <c r="C12" s="23"/>
      <c r="D12" s="23"/>
      <c r="E12" s="23"/>
      <c r="F12" s="23"/>
      <c r="G12" s="23"/>
      <c r="H12" s="815"/>
      <c r="I12" s="815"/>
      <c r="J12" s="815"/>
      <c r="K12" s="815"/>
      <c r="L12" s="815"/>
      <c r="M12" s="815"/>
      <c r="N12" s="815"/>
      <c r="O12" s="815"/>
      <c r="P12" s="815"/>
      <c r="Q12" s="815"/>
      <c r="R12" s="815"/>
      <c r="S12" s="815"/>
      <c r="T12" s="815" t="s">
        <v>406</v>
      </c>
      <c r="U12" s="815"/>
      <c r="V12" s="815"/>
      <c r="W12" s="815"/>
      <c r="X12" s="815"/>
      <c r="Y12" s="815"/>
      <c r="Z12" s="815"/>
      <c r="AA12" s="815"/>
      <c r="AB12" s="815"/>
      <c r="AC12" s="815"/>
      <c r="AD12" s="815"/>
      <c r="AE12" s="815"/>
      <c r="AF12" s="815"/>
      <c r="AG12" s="815"/>
      <c r="AH12" s="815"/>
      <c r="AI12" s="815"/>
      <c r="AJ12" s="815"/>
      <c r="AK12" s="815"/>
    </row>
    <row r="13" spans="1:37" ht="41.25" customHeight="1" thickBot="1">
      <c r="A13" s="351"/>
      <c r="B13" s="809" t="s">
        <v>285</v>
      </c>
      <c r="C13" s="810"/>
      <c r="D13" s="810"/>
      <c r="E13" s="810"/>
      <c r="F13" s="810"/>
      <c r="G13" s="811"/>
      <c r="H13" s="810"/>
      <c r="I13" s="810"/>
      <c r="J13" s="810"/>
      <c r="K13" s="810"/>
      <c r="L13" s="810"/>
      <c r="M13" s="810"/>
      <c r="N13" s="810"/>
      <c r="O13" s="809" t="s">
        <v>399</v>
      </c>
      <c r="P13" s="810"/>
      <c r="Q13" s="810"/>
      <c r="R13" s="810"/>
      <c r="S13" s="811"/>
      <c r="T13" s="809" t="s">
        <v>290</v>
      </c>
      <c r="U13" s="810"/>
      <c r="V13" s="810"/>
      <c r="W13" s="811"/>
      <c r="X13" s="809" t="s">
        <v>288</v>
      </c>
      <c r="Y13" s="810"/>
      <c r="Z13" s="810"/>
      <c r="AA13" s="810"/>
      <c r="AB13" s="810"/>
      <c r="AC13" s="810"/>
      <c r="AD13" s="810"/>
      <c r="AE13" s="810"/>
      <c r="AF13" s="810"/>
      <c r="AG13" s="352"/>
      <c r="AH13" s="812" t="s">
        <v>289</v>
      </c>
      <c r="AI13" s="813"/>
      <c r="AJ13" s="813"/>
      <c r="AK13" s="353"/>
    </row>
    <row r="14" spans="1:37" s="2" customFormat="1" ht="172.5" customHeight="1" thickBot="1">
      <c r="A14" s="354" t="s">
        <v>282</v>
      </c>
      <c r="B14" s="355" t="s">
        <v>283</v>
      </c>
      <c r="C14" s="356" t="s">
        <v>375</v>
      </c>
      <c r="D14" s="357" t="s">
        <v>407</v>
      </c>
      <c r="E14" s="358" t="s">
        <v>408</v>
      </c>
      <c r="F14" s="359" t="s">
        <v>374</v>
      </c>
      <c r="G14" s="360" t="s">
        <v>409</v>
      </c>
      <c r="H14" s="355" t="s">
        <v>400</v>
      </c>
      <c r="I14" s="361" t="s">
        <v>394</v>
      </c>
      <c r="J14" s="361" t="s">
        <v>401</v>
      </c>
      <c r="K14" s="361" t="s">
        <v>402</v>
      </c>
      <c r="L14" s="362" t="s">
        <v>410</v>
      </c>
      <c r="M14" s="363" t="s">
        <v>411</v>
      </c>
      <c r="N14" s="364" t="s">
        <v>412</v>
      </c>
      <c r="O14" s="365" t="s">
        <v>413</v>
      </c>
      <c r="P14" s="359" t="s">
        <v>295</v>
      </c>
      <c r="Q14" s="361" t="s">
        <v>414</v>
      </c>
      <c r="R14" s="361" t="s">
        <v>300</v>
      </c>
      <c r="S14" s="366" t="s">
        <v>365</v>
      </c>
      <c r="T14" s="365" t="s">
        <v>415</v>
      </c>
      <c r="U14" s="367" t="s">
        <v>416</v>
      </c>
      <c r="V14" s="368" t="s">
        <v>417</v>
      </c>
      <c r="W14" s="369" t="s">
        <v>418</v>
      </c>
      <c r="X14" s="370" t="s">
        <v>419</v>
      </c>
      <c r="Y14" s="370" t="s">
        <v>420</v>
      </c>
      <c r="Z14" s="370" t="s">
        <v>421</v>
      </c>
      <c r="AA14" s="357" t="s">
        <v>403</v>
      </c>
      <c r="AB14" s="357" t="s">
        <v>422</v>
      </c>
      <c r="AC14" s="357" t="s">
        <v>423</v>
      </c>
      <c r="AD14" s="357" t="s">
        <v>404</v>
      </c>
      <c r="AE14" s="357" t="s">
        <v>424</v>
      </c>
      <c r="AF14" s="371" t="s">
        <v>405</v>
      </c>
      <c r="AG14" s="371" t="s">
        <v>377</v>
      </c>
      <c r="AH14" s="370" t="s">
        <v>425</v>
      </c>
      <c r="AI14" s="357" t="s">
        <v>426</v>
      </c>
      <c r="AJ14" s="372" t="s">
        <v>297</v>
      </c>
      <c r="AK14" s="373" t="s">
        <v>284</v>
      </c>
    </row>
    <row r="15" spans="1:38" ht="25.5">
      <c r="A15" s="374">
        <v>1</v>
      </c>
      <c r="B15" s="375" t="s">
        <v>881</v>
      </c>
      <c r="C15" s="376">
        <v>39448</v>
      </c>
      <c r="D15" s="377"/>
      <c r="E15" s="378" t="s">
        <v>601</v>
      </c>
      <c r="F15" s="379" t="s">
        <v>894</v>
      </c>
      <c r="G15" s="378" t="s">
        <v>603</v>
      </c>
      <c r="H15" s="375" t="s">
        <v>833</v>
      </c>
      <c r="I15" s="377" t="s">
        <v>834</v>
      </c>
      <c r="J15" s="377" t="s">
        <v>835</v>
      </c>
      <c r="K15" s="377"/>
      <c r="L15" s="379"/>
      <c r="M15" s="379"/>
      <c r="N15" s="380"/>
      <c r="O15" s="381" t="s">
        <v>395</v>
      </c>
      <c r="P15" s="377"/>
      <c r="Q15" s="377" t="s">
        <v>1</v>
      </c>
      <c r="R15" s="377"/>
      <c r="S15" s="382"/>
      <c r="T15" s="383" t="s">
        <v>910</v>
      </c>
      <c r="U15" s="384">
        <v>50</v>
      </c>
      <c r="V15" s="384">
        <f>0.86</f>
        <v>0.86</v>
      </c>
      <c r="W15" s="385"/>
      <c r="X15" s="383" t="s">
        <v>395</v>
      </c>
      <c r="Y15" s="377" t="s">
        <v>1</v>
      </c>
      <c r="Z15" s="381" t="s">
        <v>395</v>
      </c>
      <c r="AA15" s="381" t="s">
        <v>395</v>
      </c>
      <c r="AB15" s="377" t="s">
        <v>395</v>
      </c>
      <c r="AC15" s="377"/>
      <c r="AD15" s="377"/>
      <c r="AE15" s="386" t="s">
        <v>906</v>
      </c>
      <c r="AF15" s="378">
        <v>1000</v>
      </c>
      <c r="AG15" s="387" t="s">
        <v>608</v>
      </c>
      <c r="AH15" s="375">
        <v>2.2</v>
      </c>
      <c r="AI15" s="377"/>
      <c r="AJ15" s="378">
        <v>18.8</v>
      </c>
      <c r="AK15" s="388"/>
      <c r="AL15" s="29"/>
    </row>
    <row r="16" spans="1:38" ht="25.5">
      <c r="A16" s="374">
        <v>2</v>
      </c>
      <c r="B16" s="375" t="s">
        <v>881</v>
      </c>
      <c r="C16" s="376">
        <v>39083</v>
      </c>
      <c r="D16" s="377"/>
      <c r="E16" s="378" t="s">
        <v>830</v>
      </c>
      <c r="F16" s="379" t="s">
        <v>894</v>
      </c>
      <c r="G16" s="378" t="s">
        <v>603</v>
      </c>
      <c r="H16" s="375" t="s">
        <v>616</v>
      </c>
      <c r="I16" s="377" t="s">
        <v>831</v>
      </c>
      <c r="J16" s="377" t="s">
        <v>832</v>
      </c>
      <c r="K16" s="377"/>
      <c r="L16" s="379"/>
      <c r="M16" s="379"/>
      <c r="N16" s="380"/>
      <c r="O16" s="381" t="s">
        <v>395</v>
      </c>
      <c r="P16" s="377"/>
      <c r="Q16" s="377" t="s">
        <v>1</v>
      </c>
      <c r="R16" s="377"/>
      <c r="S16" s="382"/>
      <c r="T16" s="383" t="s">
        <v>910</v>
      </c>
      <c r="U16" s="384">
        <v>50</v>
      </c>
      <c r="V16" s="384">
        <v>0.86</v>
      </c>
      <c r="W16" s="385"/>
      <c r="X16" s="383" t="s">
        <v>395</v>
      </c>
      <c r="Y16" s="377" t="s">
        <v>1</v>
      </c>
      <c r="Z16" s="381" t="s">
        <v>395</v>
      </c>
      <c r="AA16" s="381" t="s">
        <v>395</v>
      </c>
      <c r="AB16" s="377" t="s">
        <v>395</v>
      </c>
      <c r="AC16" s="377"/>
      <c r="AD16" s="377"/>
      <c r="AE16" s="386" t="s">
        <v>907</v>
      </c>
      <c r="AF16" s="378">
        <v>100</v>
      </c>
      <c r="AG16" s="387" t="s">
        <v>608</v>
      </c>
      <c r="AH16" s="375">
        <v>1.5</v>
      </c>
      <c r="AI16" s="377"/>
      <c r="AJ16" s="378">
        <v>12.9</v>
      </c>
      <c r="AK16" s="388"/>
      <c r="AL16" s="29"/>
    </row>
    <row r="17" spans="1:38" ht="25.5">
      <c r="A17" s="374">
        <v>3</v>
      </c>
      <c r="B17" s="383" t="s">
        <v>882</v>
      </c>
      <c r="C17" s="376">
        <v>39611</v>
      </c>
      <c r="D17" s="377" t="s">
        <v>395</v>
      </c>
      <c r="E17" s="378" t="s">
        <v>910</v>
      </c>
      <c r="F17" s="379"/>
      <c r="G17" s="378" t="s">
        <v>526</v>
      </c>
      <c r="H17" s="375" t="s">
        <v>527</v>
      </c>
      <c r="I17" s="377" t="s">
        <v>528</v>
      </c>
      <c r="J17" s="377">
        <v>0</v>
      </c>
      <c r="K17" s="377">
        <v>16</v>
      </c>
      <c r="L17" s="379">
        <v>0</v>
      </c>
      <c r="M17" s="379">
        <v>0</v>
      </c>
      <c r="N17" s="380"/>
      <c r="O17" s="377" t="s">
        <v>529</v>
      </c>
      <c r="P17" s="377" t="s">
        <v>530</v>
      </c>
      <c r="Q17" s="377">
        <v>64</v>
      </c>
      <c r="R17" s="377" t="s">
        <v>531</v>
      </c>
      <c r="S17" s="382">
        <v>32</v>
      </c>
      <c r="T17" s="375" t="s">
        <v>910</v>
      </c>
      <c r="U17" s="384">
        <v>30</v>
      </c>
      <c r="V17" s="384">
        <v>0.7</v>
      </c>
      <c r="W17" s="385"/>
      <c r="X17" s="375" t="s">
        <v>395</v>
      </c>
      <c r="Y17" s="377" t="s">
        <v>532</v>
      </c>
      <c r="Z17" s="377" t="s">
        <v>532</v>
      </c>
      <c r="AA17" s="377" t="s">
        <v>395</v>
      </c>
      <c r="AB17" s="377" t="s">
        <v>395</v>
      </c>
      <c r="AC17" s="377"/>
      <c r="AD17" s="377" t="s">
        <v>533</v>
      </c>
      <c r="AE17" s="386" t="s">
        <v>397</v>
      </c>
      <c r="AF17" s="378" t="s">
        <v>509</v>
      </c>
      <c r="AG17" s="387" t="s">
        <v>534</v>
      </c>
      <c r="AH17" s="375"/>
      <c r="AI17" s="377">
        <v>4.8</v>
      </c>
      <c r="AJ17" s="378">
        <v>6</v>
      </c>
      <c r="AK17" s="388" t="s">
        <v>595</v>
      </c>
      <c r="AL17" s="29"/>
    </row>
    <row r="18" spans="1:38" ht="25.5">
      <c r="A18" s="374">
        <v>4</v>
      </c>
      <c r="B18" s="383" t="s">
        <v>882</v>
      </c>
      <c r="C18" s="376">
        <v>39611</v>
      </c>
      <c r="D18" s="377" t="s">
        <v>395</v>
      </c>
      <c r="E18" s="378" t="s">
        <v>910</v>
      </c>
      <c r="F18" s="379"/>
      <c r="G18" s="378" t="s">
        <v>526</v>
      </c>
      <c r="H18" s="375" t="s">
        <v>527</v>
      </c>
      <c r="I18" s="377" t="s">
        <v>528</v>
      </c>
      <c r="J18" s="377">
        <v>0</v>
      </c>
      <c r="K18" s="377">
        <v>16</v>
      </c>
      <c r="L18" s="379">
        <v>0</v>
      </c>
      <c r="M18" s="379">
        <v>0</v>
      </c>
      <c r="N18" s="380"/>
      <c r="O18" s="377" t="s">
        <v>529</v>
      </c>
      <c r="P18" s="377" t="s">
        <v>596</v>
      </c>
      <c r="Q18" s="377">
        <v>64</v>
      </c>
      <c r="R18" s="377" t="s">
        <v>597</v>
      </c>
      <c r="S18" s="382">
        <v>32</v>
      </c>
      <c r="T18" s="375" t="s">
        <v>910</v>
      </c>
      <c r="U18" s="384">
        <v>30</v>
      </c>
      <c r="V18" s="384">
        <v>0.7</v>
      </c>
      <c r="W18" s="385"/>
      <c r="X18" s="375" t="s">
        <v>395</v>
      </c>
      <c r="Y18" s="377" t="s">
        <v>532</v>
      </c>
      <c r="Z18" s="377" t="s">
        <v>532</v>
      </c>
      <c r="AA18" s="377" t="s">
        <v>395</v>
      </c>
      <c r="AB18" s="377" t="s">
        <v>395</v>
      </c>
      <c r="AC18" s="377"/>
      <c r="AD18" s="377" t="s">
        <v>533</v>
      </c>
      <c r="AE18" s="386" t="s">
        <v>397</v>
      </c>
      <c r="AF18" s="378" t="s">
        <v>598</v>
      </c>
      <c r="AG18" s="387" t="s">
        <v>534</v>
      </c>
      <c r="AH18" s="375"/>
      <c r="AI18" s="377">
        <v>8.9</v>
      </c>
      <c r="AJ18" s="378">
        <v>9.9</v>
      </c>
      <c r="AK18" s="388" t="s">
        <v>595</v>
      </c>
      <c r="AL18" s="29"/>
    </row>
    <row r="19" spans="1:38" ht="25.5">
      <c r="A19" s="374">
        <v>5</v>
      </c>
      <c r="B19" s="383" t="s">
        <v>882</v>
      </c>
      <c r="C19" s="376">
        <v>39611</v>
      </c>
      <c r="D19" s="377" t="s">
        <v>395</v>
      </c>
      <c r="E19" s="378" t="s">
        <v>908</v>
      </c>
      <c r="F19" s="379"/>
      <c r="G19" s="378" t="s">
        <v>526</v>
      </c>
      <c r="H19" s="375" t="s">
        <v>527</v>
      </c>
      <c r="I19" s="377" t="s">
        <v>528</v>
      </c>
      <c r="J19" s="377">
        <v>0</v>
      </c>
      <c r="K19" s="377">
        <v>16</v>
      </c>
      <c r="L19" s="379">
        <v>0</v>
      </c>
      <c r="M19" s="379">
        <v>0</v>
      </c>
      <c r="N19" s="380"/>
      <c r="O19" s="377" t="s">
        <v>529</v>
      </c>
      <c r="P19" s="377" t="s">
        <v>530</v>
      </c>
      <c r="Q19" s="377">
        <v>64</v>
      </c>
      <c r="R19" s="377" t="s">
        <v>599</v>
      </c>
      <c r="S19" s="382">
        <v>32</v>
      </c>
      <c r="T19" s="375" t="s">
        <v>910</v>
      </c>
      <c r="U19" s="384">
        <v>60</v>
      </c>
      <c r="V19" s="384"/>
      <c r="W19" s="385"/>
      <c r="X19" s="375" t="s">
        <v>395</v>
      </c>
      <c r="Y19" s="377" t="s">
        <v>532</v>
      </c>
      <c r="Z19" s="377" t="s">
        <v>532</v>
      </c>
      <c r="AA19" s="377" t="s">
        <v>395</v>
      </c>
      <c r="AB19" s="377" t="s">
        <v>395</v>
      </c>
      <c r="AC19" s="377"/>
      <c r="AD19" s="377" t="s">
        <v>533</v>
      </c>
      <c r="AE19" s="386" t="s">
        <v>397</v>
      </c>
      <c r="AF19" s="378" t="s">
        <v>509</v>
      </c>
      <c r="AG19" s="387" t="s">
        <v>534</v>
      </c>
      <c r="AH19" s="375"/>
      <c r="AI19" s="377">
        <v>7.4</v>
      </c>
      <c r="AJ19" s="378">
        <v>39.7</v>
      </c>
      <c r="AK19" s="388" t="s">
        <v>595</v>
      </c>
      <c r="AL19" s="29"/>
    </row>
    <row r="20" spans="1:38" ht="38.25">
      <c r="A20" s="374">
        <v>6</v>
      </c>
      <c r="B20" s="375" t="s">
        <v>875</v>
      </c>
      <c r="C20" s="376"/>
      <c r="D20" s="381" t="s">
        <v>397</v>
      </c>
      <c r="E20" s="378" t="s">
        <v>601</v>
      </c>
      <c r="F20" s="379" t="s">
        <v>893</v>
      </c>
      <c r="G20" s="378" t="s">
        <v>603</v>
      </c>
      <c r="H20" s="375" t="s">
        <v>604</v>
      </c>
      <c r="I20" s="377" t="s">
        <v>827</v>
      </c>
      <c r="J20" s="377" t="s">
        <v>605</v>
      </c>
      <c r="K20" s="377">
        <v>256</v>
      </c>
      <c r="L20" s="379" t="s">
        <v>836</v>
      </c>
      <c r="M20" s="379"/>
      <c r="N20" s="380"/>
      <c r="O20" s="381" t="s">
        <v>395</v>
      </c>
      <c r="P20" s="377" t="s">
        <v>606</v>
      </c>
      <c r="Q20" s="377">
        <v>16</v>
      </c>
      <c r="R20" s="377" t="s">
        <v>607</v>
      </c>
      <c r="S20" s="382">
        <v>24</v>
      </c>
      <c r="T20" s="375" t="s">
        <v>910</v>
      </c>
      <c r="U20" s="384">
        <v>48</v>
      </c>
      <c r="V20" s="384">
        <v>0.8</v>
      </c>
      <c r="W20" s="385"/>
      <c r="X20" s="383" t="s">
        <v>397</v>
      </c>
      <c r="Y20" s="381" t="s">
        <v>395</v>
      </c>
      <c r="Z20" s="381" t="s">
        <v>395</v>
      </c>
      <c r="AA20" s="381" t="s">
        <v>395</v>
      </c>
      <c r="AB20" s="377" t="s">
        <v>395</v>
      </c>
      <c r="AC20" s="381" t="s">
        <v>395</v>
      </c>
      <c r="AD20" s="377"/>
      <c r="AE20" s="386" t="s">
        <v>907</v>
      </c>
      <c r="AF20" s="378" t="s">
        <v>509</v>
      </c>
      <c r="AG20" s="387" t="s">
        <v>608</v>
      </c>
      <c r="AH20" s="375"/>
      <c r="AI20" s="377"/>
      <c r="AJ20" s="378"/>
      <c r="AK20" s="374" t="s">
        <v>609</v>
      </c>
      <c r="AL20" s="29"/>
    </row>
    <row r="21" spans="1:38" ht="25.5">
      <c r="A21" s="374">
        <v>7</v>
      </c>
      <c r="B21" s="375" t="s">
        <v>875</v>
      </c>
      <c r="C21" s="376"/>
      <c r="D21" s="381" t="s">
        <v>397</v>
      </c>
      <c r="E21" s="378" t="s">
        <v>601</v>
      </c>
      <c r="F21" s="379" t="s">
        <v>902</v>
      </c>
      <c r="G21" s="378" t="s">
        <v>603</v>
      </c>
      <c r="H21" s="375" t="s">
        <v>604</v>
      </c>
      <c r="I21" s="377" t="s">
        <v>827</v>
      </c>
      <c r="J21" s="377" t="s">
        <v>605</v>
      </c>
      <c r="K21" s="377">
        <v>256</v>
      </c>
      <c r="L21" s="379" t="s">
        <v>836</v>
      </c>
      <c r="M21" s="379"/>
      <c r="N21" s="380"/>
      <c r="O21" s="381" t="s">
        <v>395</v>
      </c>
      <c r="P21" s="377" t="s">
        <v>606</v>
      </c>
      <c r="Q21" s="377">
        <v>16</v>
      </c>
      <c r="R21" s="377" t="s">
        <v>610</v>
      </c>
      <c r="S21" s="382">
        <v>24</v>
      </c>
      <c r="T21" s="375" t="s">
        <v>910</v>
      </c>
      <c r="U21" s="384">
        <v>48</v>
      </c>
      <c r="V21" s="384">
        <v>0.8</v>
      </c>
      <c r="W21" s="385"/>
      <c r="X21" s="383" t="s">
        <v>397</v>
      </c>
      <c r="Y21" s="381" t="s">
        <v>395</v>
      </c>
      <c r="Z21" s="381" t="s">
        <v>395</v>
      </c>
      <c r="AA21" s="381" t="s">
        <v>395</v>
      </c>
      <c r="AB21" s="377" t="s">
        <v>395</v>
      </c>
      <c r="AC21" s="381" t="s">
        <v>395</v>
      </c>
      <c r="AD21" s="377"/>
      <c r="AE21" s="386" t="s">
        <v>907</v>
      </c>
      <c r="AF21" s="378" t="s">
        <v>509</v>
      </c>
      <c r="AG21" s="387" t="s">
        <v>608</v>
      </c>
      <c r="AH21" s="375"/>
      <c r="AI21" s="377"/>
      <c r="AJ21" s="378"/>
      <c r="AK21" s="374" t="s">
        <v>609</v>
      </c>
      <c r="AL21" s="29"/>
    </row>
    <row r="22" spans="1:38" ht="38.25">
      <c r="A22" s="374">
        <v>8</v>
      </c>
      <c r="B22" s="375" t="s">
        <v>875</v>
      </c>
      <c r="C22" s="376">
        <v>39543</v>
      </c>
      <c r="D22" s="377" t="s">
        <v>395</v>
      </c>
      <c r="E22" s="378" t="s">
        <v>601</v>
      </c>
      <c r="F22" s="389" t="s">
        <v>896</v>
      </c>
      <c r="G22" s="378" t="s">
        <v>603</v>
      </c>
      <c r="H22" s="375" t="s">
        <v>604</v>
      </c>
      <c r="I22" s="377" t="s">
        <v>827</v>
      </c>
      <c r="J22" s="377" t="s">
        <v>605</v>
      </c>
      <c r="K22" s="377">
        <v>256</v>
      </c>
      <c r="L22" s="379" t="s">
        <v>826</v>
      </c>
      <c r="M22" s="379"/>
      <c r="N22" s="380"/>
      <c r="O22" s="381" t="s">
        <v>395</v>
      </c>
      <c r="P22" s="377" t="s">
        <v>606</v>
      </c>
      <c r="Q22" s="377">
        <v>16</v>
      </c>
      <c r="R22" s="377" t="s">
        <v>607</v>
      </c>
      <c r="S22" s="382">
        <v>24</v>
      </c>
      <c r="T22" s="375" t="s">
        <v>910</v>
      </c>
      <c r="U22" s="384">
        <v>48</v>
      </c>
      <c r="V22" s="384">
        <v>0.8</v>
      </c>
      <c r="W22" s="385" t="s">
        <v>397</v>
      </c>
      <c r="X22" s="383" t="s">
        <v>397</v>
      </c>
      <c r="Y22" s="381" t="s">
        <v>395</v>
      </c>
      <c r="Z22" s="381" t="s">
        <v>395</v>
      </c>
      <c r="AA22" s="381" t="s">
        <v>395</v>
      </c>
      <c r="AB22" s="377" t="s">
        <v>395</v>
      </c>
      <c r="AC22" s="381" t="s">
        <v>395</v>
      </c>
      <c r="AD22" s="377" t="s">
        <v>484</v>
      </c>
      <c r="AE22" s="386" t="s">
        <v>907</v>
      </c>
      <c r="AF22" s="378" t="s">
        <v>509</v>
      </c>
      <c r="AG22" s="387" t="s">
        <v>608</v>
      </c>
      <c r="AH22" s="375">
        <v>1.32</v>
      </c>
      <c r="AI22" s="377">
        <v>1.7</v>
      </c>
      <c r="AJ22" s="378">
        <v>12.76</v>
      </c>
      <c r="AK22" s="374" t="s">
        <v>614</v>
      </c>
      <c r="AL22" s="29"/>
    </row>
    <row r="23" spans="1:38" ht="38.25">
      <c r="A23" s="374">
        <v>9</v>
      </c>
      <c r="B23" s="375" t="s">
        <v>875</v>
      </c>
      <c r="C23" s="376"/>
      <c r="D23" s="381" t="s">
        <v>397</v>
      </c>
      <c r="E23" s="378" t="s">
        <v>601</v>
      </c>
      <c r="F23" s="379" t="s">
        <v>893</v>
      </c>
      <c r="G23" s="378" t="s">
        <v>603</v>
      </c>
      <c r="H23" s="375" t="s">
        <v>604</v>
      </c>
      <c r="I23" s="377" t="s">
        <v>825</v>
      </c>
      <c r="J23" s="377" t="s">
        <v>605</v>
      </c>
      <c r="K23" s="377">
        <v>256</v>
      </c>
      <c r="L23" s="379" t="s">
        <v>836</v>
      </c>
      <c r="M23" s="379"/>
      <c r="N23" s="380" t="s">
        <v>615</v>
      </c>
      <c r="O23" s="381" t="s">
        <v>395</v>
      </c>
      <c r="P23" s="377" t="s">
        <v>606</v>
      </c>
      <c r="Q23" s="377">
        <v>16</v>
      </c>
      <c r="R23" s="377" t="s">
        <v>607</v>
      </c>
      <c r="S23" s="382">
        <v>24</v>
      </c>
      <c r="T23" s="375" t="s">
        <v>908</v>
      </c>
      <c r="U23" s="384">
        <v>40</v>
      </c>
      <c r="V23" s="384"/>
      <c r="W23" s="385" t="s">
        <v>397</v>
      </c>
      <c r="X23" s="383" t="s">
        <v>397</v>
      </c>
      <c r="Y23" s="381" t="s">
        <v>395</v>
      </c>
      <c r="Z23" s="381" t="s">
        <v>395</v>
      </c>
      <c r="AA23" s="381" t="s">
        <v>395</v>
      </c>
      <c r="AB23" s="377" t="s">
        <v>395</v>
      </c>
      <c r="AC23" s="381" t="s">
        <v>395</v>
      </c>
      <c r="AD23" s="377"/>
      <c r="AE23" s="386" t="s">
        <v>907</v>
      </c>
      <c r="AF23" s="378" t="s">
        <v>509</v>
      </c>
      <c r="AG23" s="387" t="s">
        <v>608</v>
      </c>
      <c r="AH23" s="375"/>
      <c r="AI23" s="377"/>
      <c r="AJ23" s="378"/>
      <c r="AK23" s="374" t="s">
        <v>609</v>
      </c>
      <c r="AL23" s="29"/>
    </row>
    <row r="24" spans="1:38" ht="25.5">
      <c r="A24" s="374">
        <v>10</v>
      </c>
      <c r="B24" s="375" t="s">
        <v>875</v>
      </c>
      <c r="C24" s="376"/>
      <c r="D24" s="381" t="s">
        <v>397</v>
      </c>
      <c r="E24" s="378" t="s">
        <v>601</v>
      </c>
      <c r="F24" s="379" t="s">
        <v>902</v>
      </c>
      <c r="G24" s="378" t="s">
        <v>603</v>
      </c>
      <c r="H24" s="375" t="s">
        <v>604</v>
      </c>
      <c r="I24" s="377" t="s">
        <v>825</v>
      </c>
      <c r="J24" s="377" t="s">
        <v>605</v>
      </c>
      <c r="K24" s="377">
        <v>256</v>
      </c>
      <c r="L24" s="379" t="s">
        <v>836</v>
      </c>
      <c r="M24" s="379"/>
      <c r="N24" s="380" t="s">
        <v>615</v>
      </c>
      <c r="O24" s="381" t="s">
        <v>395</v>
      </c>
      <c r="P24" s="377" t="s">
        <v>606</v>
      </c>
      <c r="Q24" s="377">
        <v>16</v>
      </c>
      <c r="R24" s="377" t="s">
        <v>610</v>
      </c>
      <c r="S24" s="382">
        <v>24</v>
      </c>
      <c r="T24" s="375" t="s">
        <v>908</v>
      </c>
      <c r="U24" s="384">
        <v>40</v>
      </c>
      <c r="V24" s="384"/>
      <c r="W24" s="385" t="s">
        <v>397</v>
      </c>
      <c r="X24" s="383" t="s">
        <v>397</v>
      </c>
      <c r="Y24" s="381" t="s">
        <v>395</v>
      </c>
      <c r="Z24" s="381" t="s">
        <v>395</v>
      </c>
      <c r="AA24" s="381" t="s">
        <v>395</v>
      </c>
      <c r="AB24" s="377" t="s">
        <v>395</v>
      </c>
      <c r="AC24" s="381" t="s">
        <v>395</v>
      </c>
      <c r="AD24" s="377"/>
      <c r="AE24" s="386" t="s">
        <v>907</v>
      </c>
      <c r="AF24" s="378" t="s">
        <v>509</v>
      </c>
      <c r="AG24" s="387" t="s">
        <v>608</v>
      </c>
      <c r="AH24" s="375"/>
      <c r="AI24" s="377"/>
      <c r="AJ24" s="378"/>
      <c r="AK24" s="374" t="s">
        <v>609</v>
      </c>
      <c r="AL24" s="29"/>
    </row>
    <row r="25" spans="1:38" ht="38.25">
      <c r="A25" s="374">
        <v>11</v>
      </c>
      <c r="B25" s="375" t="s">
        <v>875</v>
      </c>
      <c r="C25" s="376">
        <v>39543</v>
      </c>
      <c r="D25" s="377" t="s">
        <v>395</v>
      </c>
      <c r="E25" s="378" t="s">
        <v>601</v>
      </c>
      <c r="F25" s="389" t="s">
        <v>896</v>
      </c>
      <c r="G25" s="378" t="s">
        <v>603</v>
      </c>
      <c r="H25" s="375" t="s">
        <v>604</v>
      </c>
      <c r="I25" s="377" t="s">
        <v>825</v>
      </c>
      <c r="J25" s="377" t="s">
        <v>605</v>
      </c>
      <c r="K25" s="377">
        <v>256</v>
      </c>
      <c r="L25" s="379" t="s">
        <v>826</v>
      </c>
      <c r="M25" s="379"/>
      <c r="N25" s="380" t="s">
        <v>615</v>
      </c>
      <c r="O25" s="381" t="s">
        <v>395</v>
      </c>
      <c r="P25" s="377" t="s">
        <v>606</v>
      </c>
      <c r="Q25" s="377">
        <v>16</v>
      </c>
      <c r="R25" s="377" t="s">
        <v>607</v>
      </c>
      <c r="S25" s="382">
        <v>24</v>
      </c>
      <c r="T25" s="375" t="s">
        <v>908</v>
      </c>
      <c r="U25" s="384">
        <v>40</v>
      </c>
      <c r="V25" s="384"/>
      <c r="W25" s="385" t="s">
        <v>397</v>
      </c>
      <c r="X25" s="383" t="s">
        <v>397</v>
      </c>
      <c r="Y25" s="381" t="s">
        <v>395</v>
      </c>
      <c r="Z25" s="381" t="s">
        <v>395</v>
      </c>
      <c r="AA25" s="381" t="s">
        <v>395</v>
      </c>
      <c r="AB25" s="377" t="s">
        <v>395</v>
      </c>
      <c r="AC25" s="381" t="s">
        <v>395</v>
      </c>
      <c r="AD25" s="377" t="s">
        <v>484</v>
      </c>
      <c r="AE25" s="386" t="s">
        <v>907</v>
      </c>
      <c r="AF25" s="378" t="s">
        <v>509</v>
      </c>
      <c r="AG25" s="387" t="s">
        <v>608</v>
      </c>
      <c r="AH25" s="375">
        <v>1.36</v>
      </c>
      <c r="AI25" s="377">
        <v>1.3</v>
      </c>
      <c r="AJ25" s="378">
        <v>18.3</v>
      </c>
      <c r="AK25" s="374" t="s">
        <v>614</v>
      </c>
      <c r="AL25" s="29"/>
    </row>
    <row r="26" spans="1:38" ht="38.25">
      <c r="A26" s="374">
        <v>12</v>
      </c>
      <c r="B26" s="375" t="s">
        <v>875</v>
      </c>
      <c r="C26" s="376"/>
      <c r="D26" s="381" t="s">
        <v>397</v>
      </c>
      <c r="E26" s="378" t="s">
        <v>601</v>
      </c>
      <c r="F26" s="379" t="s">
        <v>893</v>
      </c>
      <c r="G26" s="378" t="s">
        <v>603</v>
      </c>
      <c r="H26" s="375" t="s">
        <v>616</v>
      </c>
      <c r="I26" s="377">
        <v>1</v>
      </c>
      <c r="J26" s="377" t="s">
        <v>605</v>
      </c>
      <c r="K26" s="377">
        <v>256</v>
      </c>
      <c r="L26" s="379" t="s">
        <v>836</v>
      </c>
      <c r="M26" s="379"/>
      <c r="N26" s="380" t="s">
        <v>615</v>
      </c>
      <c r="O26" s="381" t="s">
        <v>395</v>
      </c>
      <c r="P26" s="377" t="s">
        <v>606</v>
      </c>
      <c r="Q26" s="377">
        <v>16</v>
      </c>
      <c r="R26" s="377" t="s">
        <v>607</v>
      </c>
      <c r="S26" s="382">
        <v>24</v>
      </c>
      <c r="T26" s="375" t="s">
        <v>910</v>
      </c>
      <c r="U26" s="384">
        <v>48</v>
      </c>
      <c r="V26" s="384">
        <v>0.8</v>
      </c>
      <c r="W26" s="385" t="s">
        <v>397</v>
      </c>
      <c r="X26" s="383" t="s">
        <v>397</v>
      </c>
      <c r="Y26" s="381" t="s">
        <v>395</v>
      </c>
      <c r="Z26" s="381" t="s">
        <v>395</v>
      </c>
      <c r="AA26" s="381" t="s">
        <v>395</v>
      </c>
      <c r="AB26" s="377" t="s">
        <v>395</v>
      </c>
      <c r="AC26" s="381" t="s">
        <v>395</v>
      </c>
      <c r="AD26" s="377"/>
      <c r="AE26" s="386" t="s">
        <v>907</v>
      </c>
      <c r="AF26" s="378" t="s">
        <v>509</v>
      </c>
      <c r="AG26" s="387" t="s">
        <v>608</v>
      </c>
      <c r="AH26" s="375"/>
      <c r="AI26" s="377"/>
      <c r="AJ26" s="378"/>
      <c r="AK26" s="374" t="s">
        <v>609</v>
      </c>
      <c r="AL26" s="29"/>
    </row>
    <row r="27" spans="1:38" ht="25.5">
      <c r="A27" s="374">
        <v>13</v>
      </c>
      <c r="B27" s="375" t="s">
        <v>875</v>
      </c>
      <c r="C27" s="376"/>
      <c r="D27" s="381" t="s">
        <v>397</v>
      </c>
      <c r="E27" s="378" t="s">
        <v>601</v>
      </c>
      <c r="F27" s="379" t="s">
        <v>902</v>
      </c>
      <c r="G27" s="378" t="s">
        <v>603</v>
      </c>
      <c r="H27" s="375" t="s">
        <v>616</v>
      </c>
      <c r="I27" s="377">
        <v>1</v>
      </c>
      <c r="J27" s="377" t="s">
        <v>605</v>
      </c>
      <c r="K27" s="377">
        <v>256</v>
      </c>
      <c r="L27" s="379" t="s">
        <v>836</v>
      </c>
      <c r="M27" s="379"/>
      <c r="N27" s="380" t="s">
        <v>615</v>
      </c>
      <c r="O27" s="381" t="s">
        <v>395</v>
      </c>
      <c r="P27" s="377" t="s">
        <v>606</v>
      </c>
      <c r="Q27" s="377">
        <v>16</v>
      </c>
      <c r="R27" s="377" t="s">
        <v>610</v>
      </c>
      <c r="S27" s="382">
        <v>24</v>
      </c>
      <c r="T27" s="375" t="s">
        <v>910</v>
      </c>
      <c r="U27" s="384">
        <v>48</v>
      </c>
      <c r="V27" s="384">
        <v>0.8</v>
      </c>
      <c r="W27" s="385" t="s">
        <v>397</v>
      </c>
      <c r="X27" s="383" t="s">
        <v>397</v>
      </c>
      <c r="Y27" s="381" t="s">
        <v>395</v>
      </c>
      <c r="Z27" s="381" t="s">
        <v>395</v>
      </c>
      <c r="AA27" s="381" t="s">
        <v>395</v>
      </c>
      <c r="AB27" s="377" t="s">
        <v>395</v>
      </c>
      <c r="AC27" s="381" t="s">
        <v>395</v>
      </c>
      <c r="AD27" s="377"/>
      <c r="AE27" s="386" t="s">
        <v>907</v>
      </c>
      <c r="AF27" s="378" t="s">
        <v>509</v>
      </c>
      <c r="AG27" s="387" t="s">
        <v>608</v>
      </c>
      <c r="AH27" s="375"/>
      <c r="AI27" s="377"/>
      <c r="AJ27" s="378"/>
      <c r="AK27" s="374" t="s">
        <v>609</v>
      </c>
      <c r="AL27" s="29"/>
    </row>
    <row r="28" spans="1:38" ht="38.25">
      <c r="A28" s="374">
        <v>14</v>
      </c>
      <c r="B28" s="375" t="s">
        <v>875</v>
      </c>
      <c r="C28" s="376">
        <v>39543</v>
      </c>
      <c r="D28" s="377" t="s">
        <v>395</v>
      </c>
      <c r="E28" s="378" t="s">
        <v>601</v>
      </c>
      <c r="F28" s="389" t="s">
        <v>896</v>
      </c>
      <c r="G28" s="378" t="s">
        <v>603</v>
      </c>
      <c r="H28" s="375" t="s">
        <v>616</v>
      </c>
      <c r="I28" s="377">
        <v>1</v>
      </c>
      <c r="J28" s="377" t="s">
        <v>605</v>
      </c>
      <c r="K28" s="377">
        <v>256</v>
      </c>
      <c r="L28" s="379">
        <v>1</v>
      </c>
      <c r="M28" s="379"/>
      <c r="N28" s="380" t="s">
        <v>615</v>
      </c>
      <c r="O28" s="381" t="s">
        <v>395</v>
      </c>
      <c r="P28" s="377" t="s">
        <v>606</v>
      </c>
      <c r="Q28" s="377">
        <v>16</v>
      </c>
      <c r="R28" s="377" t="s">
        <v>607</v>
      </c>
      <c r="S28" s="382">
        <v>24</v>
      </c>
      <c r="T28" s="375" t="s">
        <v>910</v>
      </c>
      <c r="U28" s="384">
        <v>48</v>
      </c>
      <c r="V28" s="384">
        <v>0.8</v>
      </c>
      <c r="W28" s="385" t="s">
        <v>397</v>
      </c>
      <c r="X28" s="383" t="s">
        <v>397</v>
      </c>
      <c r="Y28" s="381" t="s">
        <v>395</v>
      </c>
      <c r="Z28" s="381" t="s">
        <v>395</v>
      </c>
      <c r="AA28" s="381" t="s">
        <v>395</v>
      </c>
      <c r="AB28" s="377" t="s">
        <v>395</v>
      </c>
      <c r="AC28" s="381" t="s">
        <v>395</v>
      </c>
      <c r="AD28" s="377" t="s">
        <v>484</v>
      </c>
      <c r="AE28" s="386" t="s">
        <v>907</v>
      </c>
      <c r="AF28" s="378" t="s">
        <v>509</v>
      </c>
      <c r="AG28" s="387" t="s">
        <v>608</v>
      </c>
      <c r="AH28" s="375">
        <v>1.33</v>
      </c>
      <c r="AI28" s="377">
        <v>2.54</v>
      </c>
      <c r="AJ28" s="378">
        <v>15.67</v>
      </c>
      <c r="AK28" s="374" t="s">
        <v>614</v>
      </c>
      <c r="AL28" s="29"/>
    </row>
    <row r="29" spans="1:38" ht="51">
      <c r="A29" s="374">
        <v>15</v>
      </c>
      <c r="B29" s="375" t="s">
        <v>875</v>
      </c>
      <c r="C29" s="376"/>
      <c r="D29" s="381" t="s">
        <v>397</v>
      </c>
      <c r="E29" s="378" t="s">
        <v>601</v>
      </c>
      <c r="F29" s="379" t="s">
        <v>893</v>
      </c>
      <c r="G29" s="378" t="s">
        <v>603</v>
      </c>
      <c r="H29" s="375" t="s">
        <v>616</v>
      </c>
      <c r="I29" s="377" t="s">
        <v>828</v>
      </c>
      <c r="J29" s="377" t="s">
        <v>605</v>
      </c>
      <c r="K29" s="377">
        <v>256</v>
      </c>
      <c r="L29" s="379" t="s">
        <v>837</v>
      </c>
      <c r="M29" s="379"/>
      <c r="N29" s="380" t="s">
        <v>617</v>
      </c>
      <c r="O29" s="381" t="s">
        <v>395</v>
      </c>
      <c r="P29" s="377" t="s">
        <v>606</v>
      </c>
      <c r="Q29" s="377">
        <v>16</v>
      </c>
      <c r="R29" s="377" t="s">
        <v>607</v>
      </c>
      <c r="S29" s="382">
        <v>24</v>
      </c>
      <c r="T29" s="375" t="s">
        <v>910</v>
      </c>
      <c r="U29" s="384">
        <v>48</v>
      </c>
      <c r="V29" s="384">
        <v>0.8</v>
      </c>
      <c r="W29" s="385" t="s">
        <v>397</v>
      </c>
      <c r="X29" s="383" t="s">
        <v>397</v>
      </c>
      <c r="Y29" s="381" t="s">
        <v>395</v>
      </c>
      <c r="Z29" s="381" t="s">
        <v>395</v>
      </c>
      <c r="AA29" s="381" t="s">
        <v>395</v>
      </c>
      <c r="AB29" s="377" t="s">
        <v>395</v>
      </c>
      <c r="AC29" s="381" t="s">
        <v>395</v>
      </c>
      <c r="AD29" s="377"/>
      <c r="AE29" s="386" t="s">
        <v>907</v>
      </c>
      <c r="AF29" s="378" t="s">
        <v>509</v>
      </c>
      <c r="AG29" s="387" t="s">
        <v>608</v>
      </c>
      <c r="AH29" s="375"/>
      <c r="AI29" s="377"/>
      <c r="AJ29" s="378"/>
      <c r="AK29" s="374" t="s">
        <v>609</v>
      </c>
      <c r="AL29" s="29"/>
    </row>
    <row r="30" spans="1:38" ht="51">
      <c r="A30" s="374">
        <v>16</v>
      </c>
      <c r="B30" s="375" t="s">
        <v>875</v>
      </c>
      <c r="C30" s="376">
        <v>39543</v>
      </c>
      <c r="D30" s="377" t="s">
        <v>395</v>
      </c>
      <c r="E30" s="378" t="s">
        <v>601</v>
      </c>
      <c r="F30" s="389" t="s">
        <v>896</v>
      </c>
      <c r="G30" s="378" t="s">
        <v>603</v>
      </c>
      <c r="H30" s="375" t="s">
        <v>616</v>
      </c>
      <c r="I30" s="377" t="s">
        <v>828</v>
      </c>
      <c r="J30" s="377" t="s">
        <v>605</v>
      </c>
      <c r="K30" s="377">
        <v>256</v>
      </c>
      <c r="L30" s="379" t="s">
        <v>829</v>
      </c>
      <c r="M30" s="379"/>
      <c r="N30" s="380" t="s">
        <v>617</v>
      </c>
      <c r="O30" s="381" t="s">
        <v>395</v>
      </c>
      <c r="P30" s="377" t="s">
        <v>606</v>
      </c>
      <c r="Q30" s="377">
        <v>16</v>
      </c>
      <c r="R30" s="377" t="s">
        <v>607</v>
      </c>
      <c r="S30" s="382">
        <v>24</v>
      </c>
      <c r="T30" s="375" t="s">
        <v>910</v>
      </c>
      <c r="U30" s="384">
        <v>48</v>
      </c>
      <c r="V30" s="384">
        <v>0.8</v>
      </c>
      <c r="W30" s="385" t="s">
        <v>397</v>
      </c>
      <c r="X30" s="383" t="s">
        <v>397</v>
      </c>
      <c r="Y30" s="381" t="s">
        <v>395</v>
      </c>
      <c r="Z30" s="381" t="s">
        <v>395</v>
      </c>
      <c r="AA30" s="381" t="s">
        <v>395</v>
      </c>
      <c r="AB30" s="377" t="s">
        <v>395</v>
      </c>
      <c r="AC30" s="381" t="s">
        <v>395</v>
      </c>
      <c r="AD30" s="377" t="s">
        <v>484</v>
      </c>
      <c r="AE30" s="386" t="s">
        <v>907</v>
      </c>
      <c r="AF30" s="378" t="s">
        <v>509</v>
      </c>
      <c r="AG30" s="387" t="s">
        <v>608</v>
      </c>
      <c r="AH30" s="375">
        <v>1.5</v>
      </c>
      <c r="AI30" s="377">
        <v>2.49</v>
      </c>
      <c r="AJ30" s="378">
        <v>17.99</v>
      </c>
      <c r="AK30" s="374" t="s">
        <v>614</v>
      </c>
      <c r="AL30" s="29"/>
    </row>
    <row r="31" spans="1:38" ht="25.5">
      <c r="A31" s="374">
        <v>17</v>
      </c>
      <c r="B31" s="375" t="s">
        <v>885</v>
      </c>
      <c r="C31" s="376" t="s">
        <v>868</v>
      </c>
      <c r="D31" s="377"/>
      <c r="E31" s="378" t="s">
        <v>601</v>
      </c>
      <c r="F31" s="389" t="s">
        <v>890</v>
      </c>
      <c r="G31" s="378"/>
      <c r="H31" s="375" t="s">
        <v>838</v>
      </c>
      <c r="I31" s="377">
        <v>1</v>
      </c>
      <c r="J31" s="377"/>
      <c r="K31" s="377"/>
      <c r="L31" s="379"/>
      <c r="M31" s="379"/>
      <c r="N31" s="380"/>
      <c r="O31" s="377"/>
      <c r="P31" s="377"/>
      <c r="Q31" s="377"/>
      <c r="R31" s="377"/>
      <c r="S31" s="382"/>
      <c r="T31" s="375"/>
      <c r="U31" s="384"/>
      <c r="V31" s="384"/>
      <c r="W31" s="385"/>
      <c r="X31" s="375"/>
      <c r="Y31" s="377"/>
      <c r="Z31" s="377"/>
      <c r="AA31" s="377"/>
      <c r="AB31" s="377"/>
      <c r="AC31" s="377"/>
      <c r="AD31" s="377"/>
      <c r="AE31" s="386"/>
      <c r="AF31" s="378"/>
      <c r="AG31" s="387"/>
      <c r="AH31" s="375">
        <v>2.5</v>
      </c>
      <c r="AI31" s="377">
        <v>3.2</v>
      </c>
      <c r="AJ31" s="378">
        <v>15</v>
      </c>
      <c r="AK31" s="374"/>
      <c r="AL31" s="29"/>
    </row>
    <row r="32" spans="1:38" ht="12.75">
      <c r="A32" s="374">
        <v>18</v>
      </c>
      <c r="B32" s="375" t="s">
        <v>885</v>
      </c>
      <c r="C32" s="376" t="s">
        <v>868</v>
      </c>
      <c r="D32" s="377"/>
      <c r="E32" s="378" t="s">
        <v>601</v>
      </c>
      <c r="F32" s="379"/>
      <c r="G32" s="378"/>
      <c r="H32" s="375"/>
      <c r="I32" s="377"/>
      <c r="J32" s="377"/>
      <c r="K32" s="377"/>
      <c r="L32" s="379"/>
      <c r="M32" s="379"/>
      <c r="N32" s="380"/>
      <c r="O32" s="377"/>
      <c r="P32" s="377"/>
      <c r="Q32" s="377"/>
      <c r="R32" s="377"/>
      <c r="S32" s="382"/>
      <c r="T32" s="375"/>
      <c r="U32" s="384"/>
      <c r="V32" s="384"/>
      <c r="W32" s="385"/>
      <c r="X32" s="375"/>
      <c r="Y32" s="377"/>
      <c r="Z32" s="377"/>
      <c r="AA32" s="377"/>
      <c r="AB32" s="377"/>
      <c r="AC32" s="377"/>
      <c r="AD32" s="377"/>
      <c r="AE32" s="386"/>
      <c r="AF32" s="378"/>
      <c r="AG32" s="387"/>
      <c r="AH32" s="375">
        <v>2</v>
      </c>
      <c r="AI32" s="377">
        <v>12</v>
      </c>
      <c r="AJ32" s="378">
        <v>6.9</v>
      </c>
      <c r="AK32" s="374"/>
      <c r="AL32" s="29"/>
    </row>
    <row r="33" spans="1:38" ht="12.75">
      <c r="A33" s="374">
        <v>19</v>
      </c>
      <c r="B33" s="375" t="s">
        <v>885</v>
      </c>
      <c r="C33" s="376" t="s">
        <v>868</v>
      </c>
      <c r="D33" s="377"/>
      <c r="E33" s="378" t="s">
        <v>601</v>
      </c>
      <c r="F33" s="389" t="s">
        <v>902</v>
      </c>
      <c r="G33" s="378"/>
      <c r="H33" s="375" t="s">
        <v>839</v>
      </c>
      <c r="I33" s="377">
        <v>0.5</v>
      </c>
      <c r="J33" s="377"/>
      <c r="K33" s="377"/>
      <c r="L33" s="379"/>
      <c r="M33" s="379"/>
      <c r="N33" s="380"/>
      <c r="O33" s="377"/>
      <c r="P33" s="377"/>
      <c r="Q33" s="377"/>
      <c r="R33" s="377"/>
      <c r="S33" s="382"/>
      <c r="T33" s="375"/>
      <c r="U33" s="384"/>
      <c r="V33" s="384"/>
      <c r="W33" s="385"/>
      <c r="X33" s="375"/>
      <c r="Y33" s="377"/>
      <c r="Z33" s="377"/>
      <c r="AA33" s="377"/>
      <c r="AB33" s="377"/>
      <c r="AC33" s="377"/>
      <c r="AD33" s="377"/>
      <c r="AE33" s="386"/>
      <c r="AF33" s="378"/>
      <c r="AG33" s="387"/>
      <c r="AH33" s="375">
        <v>2</v>
      </c>
      <c r="AI33" s="377">
        <v>12</v>
      </c>
      <c r="AJ33" s="378">
        <v>6.9</v>
      </c>
      <c r="AK33" s="374"/>
      <c r="AL33" s="29"/>
    </row>
    <row r="34" spans="1:38" ht="12.75">
      <c r="A34" s="374">
        <v>20</v>
      </c>
      <c r="B34" s="375" t="s">
        <v>885</v>
      </c>
      <c r="C34" s="376" t="s">
        <v>868</v>
      </c>
      <c r="D34" s="377"/>
      <c r="E34" s="378" t="s">
        <v>601</v>
      </c>
      <c r="F34" s="389" t="s">
        <v>899</v>
      </c>
      <c r="G34" s="378"/>
      <c r="H34" s="375" t="s">
        <v>839</v>
      </c>
      <c r="I34" s="377">
        <v>0.5</v>
      </c>
      <c r="J34" s="377"/>
      <c r="K34" s="377"/>
      <c r="L34" s="379"/>
      <c r="M34" s="379"/>
      <c r="N34" s="380"/>
      <c r="O34" s="377"/>
      <c r="P34" s="377"/>
      <c r="Q34" s="377"/>
      <c r="R34" s="377"/>
      <c r="S34" s="382"/>
      <c r="T34" s="375"/>
      <c r="U34" s="384"/>
      <c r="V34" s="384"/>
      <c r="W34" s="385"/>
      <c r="X34" s="375"/>
      <c r="Y34" s="377"/>
      <c r="Z34" s="377"/>
      <c r="AA34" s="377"/>
      <c r="AB34" s="377"/>
      <c r="AC34" s="377"/>
      <c r="AD34" s="377"/>
      <c r="AE34" s="386"/>
      <c r="AF34" s="378"/>
      <c r="AG34" s="387"/>
      <c r="AH34" s="375">
        <v>2</v>
      </c>
      <c r="AI34" s="377">
        <v>12</v>
      </c>
      <c r="AJ34" s="378">
        <v>6.9</v>
      </c>
      <c r="AK34" s="374"/>
      <c r="AL34" s="29"/>
    </row>
    <row r="35" spans="1:38" ht="12.75">
      <c r="A35" s="374">
        <v>21</v>
      </c>
      <c r="B35" s="375" t="s">
        <v>885</v>
      </c>
      <c r="C35" s="376" t="s">
        <v>868</v>
      </c>
      <c r="D35" s="377"/>
      <c r="E35" s="378" t="s">
        <v>601</v>
      </c>
      <c r="F35" s="389" t="s">
        <v>899</v>
      </c>
      <c r="G35" s="378"/>
      <c r="H35" s="375" t="s">
        <v>839</v>
      </c>
      <c r="I35" s="377">
        <v>0.5</v>
      </c>
      <c r="J35" s="377"/>
      <c r="K35" s="377"/>
      <c r="L35" s="379"/>
      <c r="M35" s="379"/>
      <c r="N35" s="380"/>
      <c r="O35" s="377"/>
      <c r="P35" s="377"/>
      <c r="Q35" s="377"/>
      <c r="R35" s="377"/>
      <c r="S35" s="382"/>
      <c r="T35" s="375"/>
      <c r="U35" s="384"/>
      <c r="V35" s="384"/>
      <c r="W35" s="385"/>
      <c r="X35" s="375"/>
      <c r="Y35" s="377"/>
      <c r="Z35" s="377"/>
      <c r="AA35" s="377"/>
      <c r="AB35" s="377"/>
      <c r="AC35" s="377"/>
      <c r="AD35" s="377"/>
      <c r="AE35" s="386"/>
      <c r="AF35" s="378"/>
      <c r="AG35" s="387"/>
      <c r="AH35" s="375">
        <v>2</v>
      </c>
      <c r="AI35" s="377">
        <v>12</v>
      </c>
      <c r="AJ35" s="378">
        <v>6.9</v>
      </c>
      <c r="AK35" s="374"/>
      <c r="AL35" s="29"/>
    </row>
    <row r="36" spans="1:38" ht="12.75">
      <c r="A36" s="374">
        <v>22</v>
      </c>
      <c r="B36" s="375" t="s">
        <v>885</v>
      </c>
      <c r="C36" s="376" t="s">
        <v>868</v>
      </c>
      <c r="D36" s="377"/>
      <c r="E36" s="378" t="s">
        <v>601</v>
      </c>
      <c r="F36" s="389" t="s">
        <v>899</v>
      </c>
      <c r="G36" s="378"/>
      <c r="H36" s="375" t="s">
        <v>840</v>
      </c>
      <c r="I36" s="377">
        <v>1</v>
      </c>
      <c r="J36" s="377"/>
      <c r="K36" s="377"/>
      <c r="L36" s="379"/>
      <c r="M36" s="379"/>
      <c r="N36" s="380"/>
      <c r="O36" s="377"/>
      <c r="P36" s="377"/>
      <c r="Q36" s="377"/>
      <c r="R36" s="377"/>
      <c r="S36" s="382"/>
      <c r="T36" s="375"/>
      <c r="U36" s="384"/>
      <c r="V36" s="384"/>
      <c r="W36" s="385"/>
      <c r="X36" s="375"/>
      <c r="Y36" s="377"/>
      <c r="Z36" s="377"/>
      <c r="AA36" s="377"/>
      <c r="AB36" s="377"/>
      <c r="AC36" s="377"/>
      <c r="AD36" s="377"/>
      <c r="AE36" s="386"/>
      <c r="AF36" s="378"/>
      <c r="AG36" s="387"/>
      <c r="AH36" s="375">
        <v>3.8</v>
      </c>
      <c r="AI36" s="377">
        <v>12</v>
      </c>
      <c r="AJ36" s="378">
        <v>18</v>
      </c>
      <c r="AK36" s="374"/>
      <c r="AL36" s="29"/>
    </row>
    <row r="37" spans="1:38" ht="12.75">
      <c r="A37" s="374">
        <v>23</v>
      </c>
      <c r="B37" s="375" t="s">
        <v>882</v>
      </c>
      <c r="C37" s="376" t="s">
        <v>868</v>
      </c>
      <c r="D37" s="377"/>
      <c r="E37" s="378" t="s">
        <v>601</v>
      </c>
      <c r="F37" s="379"/>
      <c r="G37" s="378"/>
      <c r="H37" s="375"/>
      <c r="I37" s="377"/>
      <c r="J37" s="377"/>
      <c r="K37" s="377"/>
      <c r="L37" s="379"/>
      <c r="M37" s="379"/>
      <c r="N37" s="380"/>
      <c r="O37" s="377"/>
      <c r="P37" s="377"/>
      <c r="Q37" s="377"/>
      <c r="R37" s="377"/>
      <c r="S37" s="382"/>
      <c r="T37" s="375"/>
      <c r="U37" s="384"/>
      <c r="V37" s="384"/>
      <c r="W37" s="385"/>
      <c r="X37" s="375"/>
      <c r="Y37" s="377"/>
      <c r="Z37" s="377"/>
      <c r="AA37" s="377"/>
      <c r="AB37" s="377"/>
      <c r="AC37" s="377"/>
      <c r="AD37" s="377"/>
      <c r="AE37" s="386"/>
      <c r="AF37" s="378"/>
      <c r="AG37" s="387"/>
      <c r="AH37" s="375"/>
      <c r="AI37" s="377">
        <v>15</v>
      </c>
      <c r="AJ37" s="378"/>
      <c r="AK37" s="374"/>
      <c r="AL37" s="29"/>
    </row>
    <row r="38" spans="1:38" ht="25.5">
      <c r="A38" s="374">
        <v>24</v>
      </c>
      <c r="B38" s="375" t="s">
        <v>883</v>
      </c>
      <c r="C38" s="376" t="s">
        <v>868</v>
      </c>
      <c r="D38" s="377"/>
      <c r="E38" s="378" t="s">
        <v>601</v>
      </c>
      <c r="F38" s="389" t="s">
        <v>890</v>
      </c>
      <c r="G38" s="378"/>
      <c r="H38" s="375" t="s">
        <v>841</v>
      </c>
      <c r="I38" s="377">
        <v>1</v>
      </c>
      <c r="J38" s="377"/>
      <c r="K38" s="377"/>
      <c r="L38" s="379"/>
      <c r="M38" s="379"/>
      <c r="N38" s="380"/>
      <c r="O38" s="377"/>
      <c r="P38" s="377"/>
      <c r="Q38" s="377"/>
      <c r="R38" s="377"/>
      <c r="S38" s="382"/>
      <c r="T38" s="375"/>
      <c r="U38" s="384"/>
      <c r="V38" s="384"/>
      <c r="W38" s="385"/>
      <c r="X38" s="375"/>
      <c r="Y38" s="377"/>
      <c r="Z38" s="377"/>
      <c r="AA38" s="377"/>
      <c r="AB38" s="377"/>
      <c r="AC38" s="377"/>
      <c r="AD38" s="377"/>
      <c r="AE38" s="386"/>
      <c r="AF38" s="378"/>
      <c r="AG38" s="387"/>
      <c r="AH38" s="375">
        <v>2.1</v>
      </c>
      <c r="AI38" s="377"/>
      <c r="AJ38" s="378">
        <v>20.2</v>
      </c>
      <c r="AK38" s="374"/>
      <c r="AL38" s="29"/>
    </row>
    <row r="39" spans="1:38" ht="12.75">
      <c r="A39" s="374">
        <v>25</v>
      </c>
      <c r="B39" s="375" t="s">
        <v>883</v>
      </c>
      <c r="C39" s="376" t="s">
        <v>868</v>
      </c>
      <c r="D39" s="377"/>
      <c r="E39" s="378" t="s">
        <v>601</v>
      </c>
      <c r="F39" s="379"/>
      <c r="G39" s="378"/>
      <c r="H39" s="375"/>
      <c r="I39" s="377"/>
      <c r="J39" s="377"/>
      <c r="K39" s="377"/>
      <c r="L39" s="379"/>
      <c r="M39" s="379"/>
      <c r="N39" s="380"/>
      <c r="O39" s="377"/>
      <c r="P39" s="377"/>
      <c r="Q39" s="377"/>
      <c r="R39" s="377"/>
      <c r="S39" s="382"/>
      <c r="T39" s="375"/>
      <c r="U39" s="384"/>
      <c r="V39" s="384"/>
      <c r="W39" s="385"/>
      <c r="X39" s="375"/>
      <c r="Y39" s="377"/>
      <c r="Z39" s="377"/>
      <c r="AA39" s="377"/>
      <c r="AB39" s="377"/>
      <c r="AC39" s="377"/>
      <c r="AD39" s="377"/>
      <c r="AE39" s="386"/>
      <c r="AF39" s="378"/>
      <c r="AG39" s="387"/>
      <c r="AH39" s="375">
        <v>2.1</v>
      </c>
      <c r="AI39" s="377"/>
      <c r="AJ39" s="378">
        <v>20.2</v>
      </c>
      <c r="AK39" s="374"/>
      <c r="AL39" s="29"/>
    </row>
    <row r="40" spans="1:38" ht="12.75">
      <c r="A40" s="374">
        <v>26</v>
      </c>
      <c r="B40" s="375" t="s">
        <v>883</v>
      </c>
      <c r="C40" s="376" t="s">
        <v>868</v>
      </c>
      <c r="D40" s="377"/>
      <c r="E40" s="378" t="s">
        <v>601</v>
      </c>
      <c r="F40" s="379"/>
      <c r="G40" s="378"/>
      <c r="H40" s="375"/>
      <c r="I40" s="377"/>
      <c r="J40" s="377"/>
      <c r="K40" s="377"/>
      <c r="L40" s="379"/>
      <c r="M40" s="379"/>
      <c r="N40" s="380"/>
      <c r="O40" s="377"/>
      <c r="P40" s="377"/>
      <c r="Q40" s="377"/>
      <c r="R40" s="377"/>
      <c r="S40" s="382"/>
      <c r="T40" s="375"/>
      <c r="U40" s="384"/>
      <c r="V40" s="384"/>
      <c r="W40" s="385"/>
      <c r="X40" s="375"/>
      <c r="Y40" s="377"/>
      <c r="Z40" s="377"/>
      <c r="AA40" s="377"/>
      <c r="AB40" s="377"/>
      <c r="AC40" s="377"/>
      <c r="AD40" s="377"/>
      <c r="AE40" s="386"/>
      <c r="AF40" s="378"/>
      <c r="AG40" s="387"/>
      <c r="AH40" s="375">
        <v>2.1</v>
      </c>
      <c r="AI40" s="377"/>
      <c r="AJ40" s="378">
        <v>20.2</v>
      </c>
      <c r="AK40" s="374"/>
      <c r="AL40" s="29"/>
    </row>
    <row r="41" spans="1:38" ht="12.75">
      <c r="A41" s="374">
        <v>27</v>
      </c>
      <c r="B41" s="375" t="s">
        <v>883</v>
      </c>
      <c r="C41" s="376" t="s">
        <v>868</v>
      </c>
      <c r="D41" s="377"/>
      <c r="E41" s="378" t="s">
        <v>601</v>
      </c>
      <c r="F41" s="379"/>
      <c r="G41" s="378"/>
      <c r="H41" s="375"/>
      <c r="I41" s="377"/>
      <c r="J41" s="377"/>
      <c r="K41" s="377"/>
      <c r="L41" s="379"/>
      <c r="M41" s="379"/>
      <c r="N41" s="380"/>
      <c r="O41" s="377"/>
      <c r="P41" s="377"/>
      <c r="Q41" s="377"/>
      <c r="R41" s="377"/>
      <c r="S41" s="382"/>
      <c r="T41" s="375"/>
      <c r="U41" s="384"/>
      <c r="V41" s="384"/>
      <c r="W41" s="385"/>
      <c r="X41" s="375"/>
      <c r="Y41" s="377"/>
      <c r="Z41" s="377"/>
      <c r="AA41" s="377"/>
      <c r="AB41" s="377"/>
      <c r="AC41" s="377"/>
      <c r="AD41" s="377"/>
      <c r="AE41" s="386"/>
      <c r="AF41" s="378"/>
      <c r="AG41" s="387"/>
      <c r="AH41" s="375">
        <v>2.1</v>
      </c>
      <c r="AI41" s="377"/>
      <c r="AJ41" s="378">
        <v>20.2</v>
      </c>
      <c r="AK41" s="374"/>
      <c r="AL41" s="29"/>
    </row>
    <row r="42" spans="1:38" ht="38.25">
      <c r="A42" s="374">
        <v>28</v>
      </c>
      <c r="B42" s="375" t="s">
        <v>872</v>
      </c>
      <c r="C42" s="376" t="s">
        <v>868</v>
      </c>
      <c r="D42" s="377"/>
      <c r="E42" s="378" t="s">
        <v>601</v>
      </c>
      <c r="F42" s="389" t="s">
        <v>902</v>
      </c>
      <c r="G42" s="378"/>
      <c r="H42" s="375" t="s">
        <v>842</v>
      </c>
      <c r="I42" s="377">
        <v>0.333</v>
      </c>
      <c r="J42" s="377"/>
      <c r="K42" s="377"/>
      <c r="L42" s="379"/>
      <c r="M42" s="379"/>
      <c r="N42" s="380"/>
      <c r="O42" s="377"/>
      <c r="P42" s="377"/>
      <c r="Q42" s="377"/>
      <c r="R42" s="377"/>
      <c r="S42" s="382"/>
      <c r="T42" s="375"/>
      <c r="U42" s="384"/>
      <c r="V42" s="384"/>
      <c r="W42" s="385"/>
      <c r="X42" s="375"/>
      <c r="Y42" s="377"/>
      <c r="Z42" s="377"/>
      <c r="AA42" s="377"/>
      <c r="AB42" s="377"/>
      <c r="AC42" s="377"/>
      <c r="AD42" s="377"/>
      <c r="AE42" s="386"/>
      <c r="AF42" s="378"/>
      <c r="AG42" s="387"/>
      <c r="AH42" s="375"/>
      <c r="AI42" s="377"/>
      <c r="AJ42" s="378">
        <v>4</v>
      </c>
      <c r="AK42" s="374"/>
      <c r="AL42" s="29"/>
    </row>
    <row r="43" spans="1:38" ht="38.25">
      <c r="A43" s="374">
        <v>29</v>
      </c>
      <c r="B43" s="375" t="s">
        <v>872</v>
      </c>
      <c r="C43" s="376" t="s">
        <v>868</v>
      </c>
      <c r="D43" s="377"/>
      <c r="E43" s="378" t="s">
        <v>601</v>
      </c>
      <c r="F43" s="389" t="s">
        <v>902</v>
      </c>
      <c r="G43" s="378"/>
      <c r="H43" s="375" t="s">
        <v>843</v>
      </c>
      <c r="I43" s="377">
        <v>0.4</v>
      </c>
      <c r="J43" s="377"/>
      <c r="K43" s="377"/>
      <c r="L43" s="379"/>
      <c r="M43" s="379"/>
      <c r="N43" s="380"/>
      <c r="O43" s="377"/>
      <c r="P43" s="377"/>
      <c r="Q43" s="377"/>
      <c r="R43" s="377"/>
      <c r="S43" s="382"/>
      <c r="T43" s="375"/>
      <c r="U43" s="384"/>
      <c r="V43" s="384"/>
      <c r="W43" s="385"/>
      <c r="X43" s="375"/>
      <c r="Y43" s="377"/>
      <c r="Z43" s="377"/>
      <c r="AA43" s="377"/>
      <c r="AB43" s="377"/>
      <c r="AC43" s="377"/>
      <c r="AD43" s="377"/>
      <c r="AE43" s="386"/>
      <c r="AF43" s="378"/>
      <c r="AG43" s="387"/>
      <c r="AH43" s="375">
        <f>QUARTILE(AH28:AH30,2)</f>
        <v>1.415</v>
      </c>
      <c r="AI43" s="377"/>
      <c r="AJ43" s="378">
        <v>5</v>
      </c>
      <c r="AK43" s="374"/>
      <c r="AL43" s="29"/>
    </row>
    <row r="44" spans="1:38" ht="38.25">
      <c r="A44" s="374">
        <v>30</v>
      </c>
      <c r="B44" s="375" t="s">
        <v>872</v>
      </c>
      <c r="C44" s="376" t="s">
        <v>868</v>
      </c>
      <c r="D44" s="377"/>
      <c r="E44" s="378" t="s">
        <v>601</v>
      </c>
      <c r="F44" s="389" t="s">
        <v>902</v>
      </c>
      <c r="G44" s="378"/>
      <c r="H44" s="375" t="s">
        <v>843</v>
      </c>
      <c r="I44" s="377">
        <v>0.4</v>
      </c>
      <c r="J44" s="377"/>
      <c r="K44" s="377"/>
      <c r="L44" s="379"/>
      <c r="M44" s="379"/>
      <c r="N44" s="380"/>
      <c r="O44" s="377"/>
      <c r="P44" s="377"/>
      <c r="Q44" s="377"/>
      <c r="R44" s="377"/>
      <c r="S44" s="382"/>
      <c r="T44" s="375"/>
      <c r="U44" s="384"/>
      <c r="V44" s="384"/>
      <c r="W44" s="385"/>
      <c r="X44" s="375"/>
      <c r="Y44" s="377"/>
      <c r="Z44" s="377"/>
      <c r="AA44" s="377"/>
      <c r="AB44" s="377"/>
      <c r="AC44" s="377"/>
      <c r="AD44" s="377"/>
      <c r="AE44" s="386"/>
      <c r="AF44" s="378"/>
      <c r="AG44" s="387"/>
      <c r="AH44" s="375"/>
      <c r="AI44" s="377"/>
      <c r="AJ44" s="378">
        <v>5</v>
      </c>
      <c r="AK44" s="374"/>
      <c r="AL44" s="29"/>
    </row>
    <row r="45" spans="1:38" ht="12.75">
      <c r="A45" s="374">
        <v>31</v>
      </c>
      <c r="B45" s="375" t="s">
        <v>879</v>
      </c>
      <c r="C45" s="376" t="s">
        <v>868</v>
      </c>
      <c r="D45" s="377"/>
      <c r="E45" s="378" t="s">
        <v>601</v>
      </c>
      <c r="F45" s="379"/>
      <c r="G45" s="378"/>
      <c r="H45" s="375" t="s">
        <v>844</v>
      </c>
      <c r="I45" s="377"/>
      <c r="J45" s="377"/>
      <c r="K45" s="377"/>
      <c r="L45" s="379"/>
      <c r="M45" s="379"/>
      <c r="N45" s="380"/>
      <c r="O45" s="377"/>
      <c r="P45" s="377"/>
      <c r="Q45" s="377"/>
      <c r="R45" s="377"/>
      <c r="S45" s="382"/>
      <c r="T45" s="375"/>
      <c r="U45" s="384"/>
      <c r="V45" s="384"/>
      <c r="W45" s="385"/>
      <c r="X45" s="375"/>
      <c r="Y45" s="377"/>
      <c r="Z45" s="377"/>
      <c r="AA45" s="377"/>
      <c r="AB45" s="377"/>
      <c r="AC45" s="377"/>
      <c r="AD45" s="377"/>
      <c r="AE45" s="386"/>
      <c r="AF45" s="378"/>
      <c r="AG45" s="387"/>
      <c r="AH45" s="375"/>
      <c r="AI45" s="377"/>
      <c r="AJ45" s="378">
        <v>5</v>
      </c>
      <c r="AK45" s="374"/>
      <c r="AL45" s="29"/>
    </row>
    <row r="46" spans="1:38" ht="25.5">
      <c r="A46" s="374">
        <v>32</v>
      </c>
      <c r="B46" s="375" t="s">
        <v>884</v>
      </c>
      <c r="C46" s="376" t="s">
        <v>868</v>
      </c>
      <c r="D46" s="377"/>
      <c r="E46" s="378" t="s">
        <v>601</v>
      </c>
      <c r="F46" s="379" t="s">
        <v>903</v>
      </c>
      <c r="G46" s="378"/>
      <c r="H46" s="375" t="s">
        <v>845</v>
      </c>
      <c r="I46" s="377">
        <v>0.366</v>
      </c>
      <c r="J46" s="377"/>
      <c r="K46" s="377"/>
      <c r="L46" s="379"/>
      <c r="M46" s="379"/>
      <c r="N46" s="380"/>
      <c r="O46" s="377"/>
      <c r="P46" s="377"/>
      <c r="Q46" s="377"/>
      <c r="R46" s="377"/>
      <c r="S46" s="382"/>
      <c r="T46" s="375"/>
      <c r="U46" s="384"/>
      <c r="V46" s="384"/>
      <c r="W46" s="385"/>
      <c r="X46" s="375"/>
      <c r="Y46" s="377"/>
      <c r="Z46" s="377"/>
      <c r="AA46" s="377"/>
      <c r="AB46" s="377"/>
      <c r="AC46" s="377"/>
      <c r="AD46" s="377"/>
      <c r="AE46" s="386"/>
      <c r="AF46" s="378"/>
      <c r="AG46" s="387"/>
      <c r="AH46" s="375"/>
      <c r="AI46" s="377"/>
      <c r="AJ46" s="378">
        <v>5.6</v>
      </c>
      <c r="AK46" s="374"/>
      <c r="AL46" s="29"/>
    </row>
    <row r="47" spans="1:38" ht="25.5">
      <c r="A47" s="374">
        <v>33</v>
      </c>
      <c r="B47" s="375" t="s">
        <v>884</v>
      </c>
      <c r="C47" s="376" t="s">
        <v>868</v>
      </c>
      <c r="D47" s="377"/>
      <c r="E47" s="378" t="s">
        <v>601</v>
      </c>
      <c r="F47" s="379" t="s">
        <v>888</v>
      </c>
      <c r="G47" s="378"/>
      <c r="H47" s="375" t="s">
        <v>845</v>
      </c>
      <c r="I47" s="377">
        <v>0.366</v>
      </c>
      <c r="J47" s="377"/>
      <c r="K47" s="377"/>
      <c r="L47" s="379"/>
      <c r="M47" s="379"/>
      <c r="N47" s="380"/>
      <c r="O47" s="377"/>
      <c r="P47" s="377"/>
      <c r="Q47" s="377"/>
      <c r="R47" s="377"/>
      <c r="S47" s="382"/>
      <c r="T47" s="375"/>
      <c r="U47" s="384"/>
      <c r="V47" s="384"/>
      <c r="W47" s="385"/>
      <c r="X47" s="375"/>
      <c r="Y47" s="377"/>
      <c r="Z47" s="377"/>
      <c r="AA47" s="377"/>
      <c r="AB47" s="377"/>
      <c r="AC47" s="377"/>
      <c r="AD47" s="377"/>
      <c r="AE47" s="386"/>
      <c r="AF47" s="378"/>
      <c r="AG47" s="387"/>
      <c r="AH47" s="375"/>
      <c r="AI47" s="377"/>
      <c r="AJ47" s="378">
        <v>5.6</v>
      </c>
      <c r="AK47" s="374"/>
      <c r="AL47" s="29"/>
    </row>
    <row r="48" spans="1:38" ht="25.5">
      <c r="A48" s="374">
        <v>34</v>
      </c>
      <c r="B48" s="375" t="s">
        <v>884</v>
      </c>
      <c r="C48" s="376" t="s">
        <v>868</v>
      </c>
      <c r="D48" s="377"/>
      <c r="E48" s="378" t="s">
        <v>601</v>
      </c>
      <c r="F48" s="379" t="s">
        <v>904</v>
      </c>
      <c r="G48" s="378"/>
      <c r="H48" s="375" t="s">
        <v>845</v>
      </c>
      <c r="I48" s="377"/>
      <c r="J48" s="377"/>
      <c r="K48" s="377"/>
      <c r="L48" s="379"/>
      <c r="M48" s="379"/>
      <c r="N48" s="380"/>
      <c r="O48" s="377"/>
      <c r="P48" s="377"/>
      <c r="Q48" s="377"/>
      <c r="R48" s="377"/>
      <c r="S48" s="382"/>
      <c r="T48" s="375"/>
      <c r="U48" s="384"/>
      <c r="V48" s="384"/>
      <c r="W48" s="385"/>
      <c r="X48" s="375"/>
      <c r="Y48" s="377"/>
      <c r="Z48" s="377"/>
      <c r="AA48" s="377"/>
      <c r="AB48" s="377"/>
      <c r="AC48" s="377"/>
      <c r="AD48" s="377"/>
      <c r="AE48" s="386"/>
      <c r="AF48" s="378"/>
      <c r="AG48" s="387"/>
      <c r="AH48" s="375"/>
      <c r="AI48" s="377"/>
      <c r="AJ48" s="378">
        <v>5.6</v>
      </c>
      <c r="AK48" s="374"/>
      <c r="AL48" s="29"/>
    </row>
    <row r="49" spans="1:38" ht="25.5" customHeight="1">
      <c r="A49" s="374">
        <v>35</v>
      </c>
      <c r="B49" s="375" t="s">
        <v>884</v>
      </c>
      <c r="C49" s="376" t="s">
        <v>868</v>
      </c>
      <c r="D49" s="377"/>
      <c r="E49" s="378" t="s">
        <v>601</v>
      </c>
      <c r="F49" s="389" t="s">
        <v>890</v>
      </c>
      <c r="G49" s="378"/>
      <c r="H49" s="375" t="s">
        <v>845</v>
      </c>
      <c r="I49" s="377"/>
      <c r="J49" s="377"/>
      <c r="K49" s="377"/>
      <c r="L49" s="379"/>
      <c r="M49" s="379"/>
      <c r="N49" s="380"/>
      <c r="O49" s="377"/>
      <c r="P49" s="377"/>
      <c r="Q49" s="377"/>
      <c r="R49" s="377"/>
      <c r="S49" s="382"/>
      <c r="T49" s="375"/>
      <c r="U49" s="384"/>
      <c r="V49" s="384"/>
      <c r="W49" s="385"/>
      <c r="X49" s="375"/>
      <c r="Y49" s="377"/>
      <c r="Z49" s="377"/>
      <c r="AA49" s="377"/>
      <c r="AB49" s="377"/>
      <c r="AC49" s="377"/>
      <c r="AD49" s="377"/>
      <c r="AE49" s="386"/>
      <c r="AF49" s="378"/>
      <c r="AG49" s="387"/>
      <c r="AH49" s="375"/>
      <c r="AI49" s="377"/>
      <c r="AJ49" s="378">
        <v>5.6</v>
      </c>
      <c r="AK49" s="374"/>
      <c r="AL49" s="29"/>
    </row>
    <row r="50" spans="1:38" ht="12.75">
      <c r="A50" s="374">
        <v>36</v>
      </c>
      <c r="B50" s="383" t="s">
        <v>886</v>
      </c>
      <c r="C50" s="376" t="s">
        <v>868</v>
      </c>
      <c r="D50" s="377"/>
      <c r="E50" s="378" t="s">
        <v>601</v>
      </c>
      <c r="F50" s="379" t="s">
        <v>901</v>
      </c>
      <c r="G50" s="378"/>
      <c r="H50" s="375" t="s">
        <v>846</v>
      </c>
      <c r="I50" s="377">
        <v>1</v>
      </c>
      <c r="J50" s="377"/>
      <c r="K50" s="377"/>
      <c r="L50" s="379"/>
      <c r="M50" s="379"/>
      <c r="N50" s="380"/>
      <c r="O50" s="377"/>
      <c r="P50" s="377"/>
      <c r="Q50" s="377"/>
      <c r="R50" s="377"/>
      <c r="S50" s="382"/>
      <c r="T50" s="375"/>
      <c r="U50" s="384"/>
      <c r="V50" s="384"/>
      <c r="W50" s="385"/>
      <c r="X50" s="375"/>
      <c r="Y50" s="377"/>
      <c r="Z50" s="377"/>
      <c r="AA50" s="377"/>
      <c r="AB50" s="377"/>
      <c r="AC50" s="377"/>
      <c r="AD50" s="377"/>
      <c r="AE50" s="386"/>
      <c r="AF50" s="378"/>
      <c r="AG50" s="387"/>
      <c r="AH50" s="375"/>
      <c r="AI50" s="377"/>
      <c r="AJ50" s="378">
        <v>12</v>
      </c>
      <c r="AK50" s="374"/>
      <c r="AL50" s="29"/>
    </row>
    <row r="51" spans="1:38" ht="12.75">
      <c r="A51" s="374">
        <v>37</v>
      </c>
      <c r="B51" s="383" t="s">
        <v>886</v>
      </c>
      <c r="C51" s="376" t="s">
        <v>868</v>
      </c>
      <c r="D51" s="377"/>
      <c r="E51" s="378" t="s">
        <v>601</v>
      </c>
      <c r="F51" s="379" t="s">
        <v>901</v>
      </c>
      <c r="G51" s="378"/>
      <c r="H51" s="375" t="s">
        <v>846</v>
      </c>
      <c r="I51" s="377">
        <v>1</v>
      </c>
      <c r="J51" s="377"/>
      <c r="K51" s="377"/>
      <c r="L51" s="379"/>
      <c r="M51" s="379"/>
      <c r="N51" s="380"/>
      <c r="O51" s="377"/>
      <c r="P51" s="377"/>
      <c r="Q51" s="377"/>
      <c r="R51" s="377"/>
      <c r="S51" s="382"/>
      <c r="T51" s="375"/>
      <c r="U51" s="384"/>
      <c r="V51" s="384"/>
      <c r="W51" s="385"/>
      <c r="X51" s="375"/>
      <c r="Y51" s="377"/>
      <c r="Z51" s="377"/>
      <c r="AA51" s="377"/>
      <c r="AB51" s="377"/>
      <c r="AC51" s="377"/>
      <c r="AD51" s="377"/>
      <c r="AE51" s="386"/>
      <c r="AF51" s="378"/>
      <c r="AG51" s="387"/>
      <c r="AH51" s="375"/>
      <c r="AI51" s="377"/>
      <c r="AJ51" s="378">
        <v>12</v>
      </c>
      <c r="AK51" s="374"/>
      <c r="AL51" s="29"/>
    </row>
    <row r="52" spans="1:38" ht="12.75">
      <c r="A52" s="374">
        <v>38</v>
      </c>
      <c r="B52" s="375" t="s">
        <v>879</v>
      </c>
      <c r="C52" s="376" t="s">
        <v>868</v>
      </c>
      <c r="D52" s="377"/>
      <c r="E52" s="378" t="s">
        <v>601</v>
      </c>
      <c r="F52" s="379"/>
      <c r="G52" s="378"/>
      <c r="H52" s="375" t="s">
        <v>847</v>
      </c>
      <c r="I52" s="377"/>
      <c r="J52" s="377"/>
      <c r="K52" s="377"/>
      <c r="L52" s="379"/>
      <c r="M52" s="379"/>
      <c r="N52" s="380"/>
      <c r="O52" s="377"/>
      <c r="P52" s="377"/>
      <c r="Q52" s="377"/>
      <c r="R52" s="377"/>
      <c r="S52" s="382"/>
      <c r="T52" s="375"/>
      <c r="U52" s="384"/>
      <c r="V52" s="384"/>
      <c r="W52" s="385"/>
      <c r="X52" s="375"/>
      <c r="Y52" s="377"/>
      <c r="Z52" s="377"/>
      <c r="AA52" s="377"/>
      <c r="AB52" s="377"/>
      <c r="AC52" s="377"/>
      <c r="AD52" s="377"/>
      <c r="AE52" s="386"/>
      <c r="AF52" s="378"/>
      <c r="AG52" s="387"/>
      <c r="AH52" s="375"/>
      <c r="AI52" s="377"/>
      <c r="AJ52" s="378">
        <v>12</v>
      </c>
      <c r="AK52" s="374"/>
      <c r="AL52" s="29"/>
    </row>
    <row r="53" spans="1:38" ht="12.75">
      <c r="A53" s="374">
        <v>39</v>
      </c>
      <c r="B53" s="375" t="s">
        <v>879</v>
      </c>
      <c r="C53" s="376" t="s">
        <v>868</v>
      </c>
      <c r="D53" s="377"/>
      <c r="E53" s="378" t="s">
        <v>601</v>
      </c>
      <c r="F53" s="379"/>
      <c r="G53" s="378"/>
      <c r="H53" s="375" t="s">
        <v>847</v>
      </c>
      <c r="I53" s="377"/>
      <c r="J53" s="377"/>
      <c r="K53" s="377"/>
      <c r="L53" s="379"/>
      <c r="M53" s="379"/>
      <c r="N53" s="380"/>
      <c r="O53" s="377"/>
      <c r="P53" s="377"/>
      <c r="Q53" s="377"/>
      <c r="R53" s="377"/>
      <c r="S53" s="382"/>
      <c r="T53" s="375"/>
      <c r="U53" s="384"/>
      <c r="V53" s="384"/>
      <c r="W53" s="385"/>
      <c r="X53" s="375"/>
      <c r="Y53" s="377"/>
      <c r="Z53" s="377"/>
      <c r="AA53" s="377"/>
      <c r="AB53" s="377"/>
      <c r="AC53" s="377"/>
      <c r="AD53" s="377"/>
      <c r="AE53" s="386"/>
      <c r="AF53" s="378"/>
      <c r="AG53" s="387"/>
      <c r="AH53" s="375"/>
      <c r="AI53" s="377"/>
      <c r="AJ53" s="378">
        <v>12</v>
      </c>
      <c r="AK53" s="374"/>
      <c r="AL53" s="29"/>
    </row>
    <row r="54" spans="1:38" ht="12.75">
      <c r="A54" s="374">
        <v>40</v>
      </c>
      <c r="B54" s="375" t="s">
        <v>879</v>
      </c>
      <c r="C54" s="376" t="s">
        <v>868</v>
      </c>
      <c r="D54" s="377"/>
      <c r="E54" s="378" t="s">
        <v>601</v>
      </c>
      <c r="F54" s="379"/>
      <c r="G54" s="378"/>
      <c r="H54" s="375" t="s">
        <v>847</v>
      </c>
      <c r="I54" s="377"/>
      <c r="J54" s="377"/>
      <c r="K54" s="377"/>
      <c r="L54" s="379"/>
      <c r="M54" s="379"/>
      <c r="N54" s="380"/>
      <c r="O54" s="377"/>
      <c r="P54" s="377"/>
      <c r="Q54" s="377"/>
      <c r="R54" s="377"/>
      <c r="S54" s="382"/>
      <c r="T54" s="375"/>
      <c r="U54" s="384"/>
      <c r="V54" s="384"/>
      <c r="W54" s="385"/>
      <c r="X54" s="375"/>
      <c r="Y54" s="377"/>
      <c r="Z54" s="377"/>
      <c r="AA54" s="377"/>
      <c r="AB54" s="377"/>
      <c r="AC54" s="377"/>
      <c r="AD54" s="377"/>
      <c r="AE54" s="386"/>
      <c r="AF54" s="378"/>
      <c r="AG54" s="387"/>
      <c r="AH54" s="375"/>
      <c r="AI54" s="377"/>
      <c r="AJ54" s="378">
        <v>15</v>
      </c>
      <c r="AK54" s="374"/>
      <c r="AL54" s="29"/>
    </row>
    <row r="55" spans="1:38" ht="12.75">
      <c r="A55" s="374">
        <v>41</v>
      </c>
      <c r="B55" s="375" t="s">
        <v>884</v>
      </c>
      <c r="C55" s="376" t="s">
        <v>868</v>
      </c>
      <c r="D55" s="377"/>
      <c r="E55" s="378" t="s">
        <v>601</v>
      </c>
      <c r="F55" s="379" t="s">
        <v>903</v>
      </c>
      <c r="G55" s="378"/>
      <c r="H55" s="375" t="s">
        <v>848</v>
      </c>
      <c r="I55" s="377">
        <v>0.8</v>
      </c>
      <c r="J55" s="377"/>
      <c r="K55" s="377"/>
      <c r="L55" s="379"/>
      <c r="M55" s="379"/>
      <c r="N55" s="380"/>
      <c r="O55" s="377"/>
      <c r="P55" s="377"/>
      <c r="Q55" s="377"/>
      <c r="R55" s="377"/>
      <c r="S55" s="382"/>
      <c r="T55" s="375"/>
      <c r="U55" s="384"/>
      <c r="V55" s="384"/>
      <c r="W55" s="385"/>
      <c r="X55" s="375"/>
      <c r="Y55" s="377"/>
      <c r="Z55" s="377"/>
      <c r="AA55" s="377"/>
      <c r="AB55" s="377"/>
      <c r="AC55" s="377"/>
      <c r="AD55" s="377"/>
      <c r="AE55" s="386"/>
      <c r="AF55" s="378"/>
      <c r="AG55" s="387"/>
      <c r="AH55" s="375"/>
      <c r="AI55" s="377"/>
      <c r="AJ55" s="378">
        <v>17.2</v>
      </c>
      <c r="AK55" s="374"/>
      <c r="AL55" s="29"/>
    </row>
    <row r="56" spans="1:38" ht="12.75">
      <c r="A56" s="374">
        <v>42</v>
      </c>
      <c r="B56" s="375" t="s">
        <v>884</v>
      </c>
      <c r="C56" s="376" t="s">
        <v>868</v>
      </c>
      <c r="D56" s="377"/>
      <c r="E56" s="378" t="s">
        <v>601</v>
      </c>
      <c r="F56" s="379" t="s">
        <v>904</v>
      </c>
      <c r="G56" s="378"/>
      <c r="H56" s="375" t="s">
        <v>849</v>
      </c>
      <c r="I56" s="377">
        <v>0.8</v>
      </c>
      <c r="J56" s="377"/>
      <c r="K56" s="377"/>
      <c r="L56" s="379"/>
      <c r="M56" s="379"/>
      <c r="N56" s="380"/>
      <c r="O56" s="377"/>
      <c r="P56" s="377"/>
      <c r="Q56" s="377"/>
      <c r="R56" s="377"/>
      <c r="S56" s="382"/>
      <c r="T56" s="375"/>
      <c r="U56" s="384"/>
      <c r="V56" s="384"/>
      <c r="W56" s="385"/>
      <c r="X56" s="375"/>
      <c r="Y56" s="377"/>
      <c r="Z56" s="377"/>
      <c r="AA56" s="377"/>
      <c r="AB56" s="377"/>
      <c r="AC56" s="377"/>
      <c r="AD56" s="377"/>
      <c r="AE56" s="386"/>
      <c r="AF56" s="378"/>
      <c r="AG56" s="387"/>
      <c r="AH56" s="375"/>
      <c r="AI56" s="377"/>
      <c r="AJ56" s="378">
        <v>17.2</v>
      </c>
      <c r="AK56" s="374"/>
      <c r="AL56" s="29"/>
    </row>
    <row r="57" spans="1:38" ht="12.75">
      <c r="A57" s="374">
        <v>43</v>
      </c>
      <c r="B57" s="375" t="s">
        <v>884</v>
      </c>
      <c r="C57" s="376" t="s">
        <v>868</v>
      </c>
      <c r="D57" s="377"/>
      <c r="E57" s="378" t="s">
        <v>601</v>
      </c>
      <c r="F57" s="379" t="s">
        <v>904</v>
      </c>
      <c r="G57" s="378"/>
      <c r="H57" s="375" t="s">
        <v>849</v>
      </c>
      <c r="I57" s="377">
        <v>1.2</v>
      </c>
      <c r="J57" s="377"/>
      <c r="K57" s="377"/>
      <c r="L57" s="379"/>
      <c r="M57" s="379"/>
      <c r="N57" s="380"/>
      <c r="O57" s="377"/>
      <c r="P57" s="377"/>
      <c r="Q57" s="377"/>
      <c r="R57" s="377"/>
      <c r="S57" s="382"/>
      <c r="T57" s="375"/>
      <c r="U57" s="384"/>
      <c r="V57" s="384"/>
      <c r="W57" s="385"/>
      <c r="X57" s="375"/>
      <c r="Y57" s="377"/>
      <c r="Z57" s="377"/>
      <c r="AA57" s="377"/>
      <c r="AB57" s="377"/>
      <c r="AC57" s="377"/>
      <c r="AD57" s="377"/>
      <c r="AE57" s="386"/>
      <c r="AF57" s="378"/>
      <c r="AG57" s="387"/>
      <c r="AH57" s="375"/>
      <c r="AI57" s="377"/>
      <c r="AJ57" s="378">
        <v>17.2</v>
      </c>
      <c r="AK57" s="374"/>
      <c r="AL57" s="29"/>
    </row>
    <row r="58" spans="1:38" ht="12.75">
      <c r="A58" s="374">
        <v>44</v>
      </c>
      <c r="B58" s="375" t="s">
        <v>884</v>
      </c>
      <c r="C58" s="376" t="s">
        <v>868</v>
      </c>
      <c r="D58" s="377"/>
      <c r="E58" s="378" t="s">
        <v>601</v>
      </c>
      <c r="F58" s="389" t="s">
        <v>890</v>
      </c>
      <c r="G58" s="378"/>
      <c r="H58" s="375" t="s">
        <v>848</v>
      </c>
      <c r="I58" s="377">
        <v>0.8</v>
      </c>
      <c r="J58" s="377"/>
      <c r="K58" s="377"/>
      <c r="L58" s="379"/>
      <c r="M58" s="379"/>
      <c r="N58" s="380"/>
      <c r="O58" s="377"/>
      <c r="P58" s="377"/>
      <c r="Q58" s="377"/>
      <c r="R58" s="377"/>
      <c r="S58" s="382"/>
      <c r="T58" s="375"/>
      <c r="U58" s="384"/>
      <c r="V58" s="384"/>
      <c r="W58" s="385"/>
      <c r="X58" s="375"/>
      <c r="Y58" s="377"/>
      <c r="Z58" s="377"/>
      <c r="AA58" s="377"/>
      <c r="AB58" s="377"/>
      <c r="AC58" s="377"/>
      <c r="AD58" s="377"/>
      <c r="AE58" s="386"/>
      <c r="AF58" s="378"/>
      <c r="AG58" s="387"/>
      <c r="AH58" s="375"/>
      <c r="AI58" s="377"/>
      <c r="AJ58" s="378">
        <v>17.2</v>
      </c>
      <c r="AK58" s="374"/>
      <c r="AL58" s="29"/>
    </row>
    <row r="59" spans="1:38" ht="12.75">
      <c r="A59" s="374">
        <v>45</v>
      </c>
      <c r="B59" s="375" t="s">
        <v>884</v>
      </c>
      <c r="C59" s="376" t="s">
        <v>868</v>
      </c>
      <c r="D59" s="377"/>
      <c r="E59" s="378" t="s">
        <v>601</v>
      </c>
      <c r="F59" s="389" t="s">
        <v>890</v>
      </c>
      <c r="G59" s="378"/>
      <c r="H59" s="375" t="s">
        <v>849</v>
      </c>
      <c r="I59" s="377">
        <v>1.2</v>
      </c>
      <c r="J59" s="377"/>
      <c r="K59" s="377"/>
      <c r="L59" s="379"/>
      <c r="M59" s="379"/>
      <c r="N59" s="380"/>
      <c r="O59" s="377"/>
      <c r="P59" s="377"/>
      <c r="Q59" s="377"/>
      <c r="R59" s="377"/>
      <c r="S59" s="382"/>
      <c r="T59" s="375"/>
      <c r="U59" s="384"/>
      <c r="V59" s="384"/>
      <c r="W59" s="385"/>
      <c r="X59" s="375"/>
      <c r="Y59" s="377"/>
      <c r="Z59" s="377"/>
      <c r="AA59" s="377"/>
      <c r="AB59" s="377"/>
      <c r="AC59" s="377"/>
      <c r="AD59" s="377"/>
      <c r="AE59" s="386"/>
      <c r="AF59" s="378"/>
      <c r="AG59" s="387"/>
      <c r="AH59" s="375"/>
      <c r="AI59" s="377"/>
      <c r="AJ59" s="378">
        <v>17.2</v>
      </c>
      <c r="AK59" s="374"/>
      <c r="AL59" s="29"/>
    </row>
    <row r="60" spans="1:38" ht="12.75">
      <c r="A60" s="374">
        <v>46</v>
      </c>
      <c r="B60" s="375" t="s">
        <v>875</v>
      </c>
      <c r="C60" s="376" t="s">
        <v>868</v>
      </c>
      <c r="D60" s="377"/>
      <c r="E60" s="378" t="s">
        <v>601</v>
      </c>
      <c r="F60" s="389" t="s">
        <v>898</v>
      </c>
      <c r="G60" s="378"/>
      <c r="H60" s="375" t="s">
        <v>850</v>
      </c>
      <c r="I60" s="377">
        <v>1.5</v>
      </c>
      <c r="J60" s="377"/>
      <c r="K60" s="377"/>
      <c r="L60" s="379"/>
      <c r="M60" s="379"/>
      <c r="N60" s="380"/>
      <c r="O60" s="377"/>
      <c r="P60" s="377"/>
      <c r="Q60" s="377"/>
      <c r="R60" s="377"/>
      <c r="S60" s="382"/>
      <c r="T60" s="375"/>
      <c r="U60" s="384"/>
      <c r="V60" s="384"/>
      <c r="W60" s="385"/>
      <c r="X60" s="375"/>
      <c r="Y60" s="377"/>
      <c r="Z60" s="377"/>
      <c r="AA60" s="377"/>
      <c r="AB60" s="377"/>
      <c r="AC60" s="377"/>
      <c r="AD60" s="377"/>
      <c r="AE60" s="386"/>
      <c r="AF60" s="378"/>
      <c r="AG60" s="387"/>
      <c r="AH60" s="375"/>
      <c r="AI60" s="377"/>
      <c r="AJ60" s="378">
        <v>34</v>
      </c>
      <c r="AK60" s="374"/>
      <c r="AL60" s="29"/>
    </row>
    <row r="61" spans="1:38" ht="12.75">
      <c r="A61" s="374">
        <v>47</v>
      </c>
      <c r="B61" s="383" t="s">
        <v>886</v>
      </c>
      <c r="C61" s="376" t="s">
        <v>868</v>
      </c>
      <c r="D61" s="377"/>
      <c r="E61" s="378" t="s">
        <v>851</v>
      </c>
      <c r="F61" s="379" t="s">
        <v>901</v>
      </c>
      <c r="G61" s="378"/>
      <c r="H61" s="375" t="s">
        <v>846</v>
      </c>
      <c r="I61" s="377">
        <v>1</v>
      </c>
      <c r="J61" s="377"/>
      <c r="K61" s="377"/>
      <c r="L61" s="379"/>
      <c r="M61" s="379"/>
      <c r="N61" s="380"/>
      <c r="O61" s="377"/>
      <c r="P61" s="377"/>
      <c r="Q61" s="377"/>
      <c r="R61" s="377"/>
      <c r="S61" s="382"/>
      <c r="T61" s="375"/>
      <c r="U61" s="384"/>
      <c r="V61" s="384"/>
      <c r="W61" s="385"/>
      <c r="X61" s="375"/>
      <c r="Y61" s="377"/>
      <c r="Z61" s="377"/>
      <c r="AA61" s="377"/>
      <c r="AB61" s="377"/>
      <c r="AC61" s="377"/>
      <c r="AD61" s="377"/>
      <c r="AE61" s="386"/>
      <c r="AF61" s="378"/>
      <c r="AG61" s="387"/>
      <c r="AH61" s="375"/>
      <c r="AI61" s="377"/>
      <c r="AJ61" s="378">
        <v>60</v>
      </c>
      <c r="AK61" s="374"/>
      <c r="AL61" s="29"/>
    </row>
    <row r="62" spans="1:38" ht="12.75">
      <c r="A62" s="374">
        <v>48</v>
      </c>
      <c r="B62" s="375" t="s">
        <v>873</v>
      </c>
      <c r="C62" s="376" t="s">
        <v>868</v>
      </c>
      <c r="D62" s="377"/>
      <c r="E62" s="378" t="s">
        <v>601</v>
      </c>
      <c r="F62" s="389" t="s">
        <v>899</v>
      </c>
      <c r="G62" s="378"/>
      <c r="H62" s="375" t="s">
        <v>616</v>
      </c>
      <c r="I62" s="377">
        <v>1</v>
      </c>
      <c r="J62" s="377"/>
      <c r="K62" s="377"/>
      <c r="L62" s="379"/>
      <c r="M62" s="379"/>
      <c r="N62" s="380"/>
      <c r="O62" s="377"/>
      <c r="P62" s="377"/>
      <c r="Q62" s="377"/>
      <c r="R62" s="377"/>
      <c r="S62" s="382"/>
      <c r="T62" s="375"/>
      <c r="U62" s="384"/>
      <c r="V62" s="384"/>
      <c r="W62" s="385"/>
      <c r="X62" s="375"/>
      <c r="Y62" s="377"/>
      <c r="Z62" s="377"/>
      <c r="AA62" s="377"/>
      <c r="AB62" s="377"/>
      <c r="AC62" s="377"/>
      <c r="AD62" s="377"/>
      <c r="AE62" s="386"/>
      <c r="AF62" s="378"/>
      <c r="AG62" s="387"/>
      <c r="AH62" s="375"/>
      <c r="AI62" s="377"/>
      <c r="AJ62" s="378"/>
      <c r="AK62" s="374"/>
      <c r="AL62" s="29"/>
    </row>
    <row r="63" spans="1:38" ht="25.5">
      <c r="A63" s="374">
        <v>49</v>
      </c>
      <c r="B63" s="375" t="s">
        <v>873</v>
      </c>
      <c r="C63" s="376" t="s">
        <v>868</v>
      </c>
      <c r="D63" s="377"/>
      <c r="E63" s="378" t="s">
        <v>601</v>
      </c>
      <c r="F63" s="379" t="s">
        <v>889</v>
      </c>
      <c r="G63" s="378"/>
      <c r="H63" s="375" t="s">
        <v>852</v>
      </c>
      <c r="I63" s="377">
        <v>1</v>
      </c>
      <c r="J63" s="377"/>
      <c r="K63" s="377"/>
      <c r="L63" s="379"/>
      <c r="M63" s="379"/>
      <c r="N63" s="380"/>
      <c r="O63" s="377"/>
      <c r="P63" s="377"/>
      <c r="Q63" s="377"/>
      <c r="R63" s="377"/>
      <c r="S63" s="382"/>
      <c r="T63" s="375"/>
      <c r="U63" s="384"/>
      <c r="V63" s="384"/>
      <c r="W63" s="385"/>
      <c r="X63" s="375"/>
      <c r="Y63" s="377"/>
      <c r="Z63" s="377"/>
      <c r="AA63" s="377"/>
      <c r="AB63" s="377"/>
      <c r="AC63" s="377"/>
      <c r="AD63" s="377"/>
      <c r="AE63" s="386"/>
      <c r="AF63" s="378"/>
      <c r="AG63" s="387"/>
      <c r="AH63" s="375"/>
      <c r="AI63" s="377"/>
      <c r="AJ63" s="378"/>
      <c r="AK63" s="374"/>
      <c r="AL63" s="29"/>
    </row>
    <row r="64" spans="1:38" ht="12.75">
      <c r="A64" s="374">
        <v>50</v>
      </c>
      <c r="B64" s="375" t="s">
        <v>880</v>
      </c>
      <c r="C64" s="376" t="s">
        <v>868</v>
      </c>
      <c r="D64" s="377"/>
      <c r="E64" s="378" t="s">
        <v>601</v>
      </c>
      <c r="F64" s="389" t="s">
        <v>893</v>
      </c>
      <c r="G64" s="378"/>
      <c r="H64" s="375" t="s">
        <v>850</v>
      </c>
      <c r="I64" s="377">
        <v>1</v>
      </c>
      <c r="J64" s="377"/>
      <c r="K64" s="377"/>
      <c r="L64" s="379"/>
      <c r="M64" s="379"/>
      <c r="N64" s="380"/>
      <c r="O64" s="377"/>
      <c r="P64" s="377"/>
      <c r="Q64" s="377"/>
      <c r="R64" s="377"/>
      <c r="S64" s="382"/>
      <c r="T64" s="375"/>
      <c r="U64" s="384"/>
      <c r="V64" s="384"/>
      <c r="W64" s="385"/>
      <c r="X64" s="375"/>
      <c r="Y64" s="377"/>
      <c r="Z64" s="377"/>
      <c r="AA64" s="377"/>
      <c r="AB64" s="377"/>
      <c r="AC64" s="377"/>
      <c r="AD64" s="377"/>
      <c r="AE64" s="386"/>
      <c r="AF64" s="378"/>
      <c r="AG64" s="387"/>
      <c r="AH64" s="375"/>
      <c r="AI64" s="377"/>
      <c r="AJ64" s="378"/>
      <c r="AK64" s="374"/>
      <c r="AL64" s="29"/>
    </row>
    <row r="65" spans="1:38" ht="12.75">
      <c r="A65" s="374">
        <v>51</v>
      </c>
      <c r="B65" s="375" t="s">
        <v>880</v>
      </c>
      <c r="C65" s="376" t="s">
        <v>868</v>
      </c>
      <c r="D65" s="377"/>
      <c r="E65" s="378" t="s">
        <v>601</v>
      </c>
      <c r="F65" s="379" t="s">
        <v>902</v>
      </c>
      <c r="G65" s="378"/>
      <c r="H65" s="375" t="s">
        <v>850</v>
      </c>
      <c r="I65" s="377">
        <v>1</v>
      </c>
      <c r="J65" s="377"/>
      <c r="K65" s="377"/>
      <c r="L65" s="379"/>
      <c r="M65" s="379"/>
      <c r="N65" s="380"/>
      <c r="O65" s="377"/>
      <c r="P65" s="377"/>
      <c r="Q65" s="377"/>
      <c r="R65" s="377"/>
      <c r="S65" s="382"/>
      <c r="T65" s="375"/>
      <c r="U65" s="384"/>
      <c r="V65" s="384"/>
      <c r="W65" s="385"/>
      <c r="X65" s="375"/>
      <c r="Y65" s="377"/>
      <c r="Z65" s="377"/>
      <c r="AA65" s="377"/>
      <c r="AB65" s="377"/>
      <c r="AC65" s="377"/>
      <c r="AD65" s="377"/>
      <c r="AE65" s="386"/>
      <c r="AF65" s="378"/>
      <c r="AG65" s="387"/>
      <c r="AH65" s="375"/>
      <c r="AI65" s="377"/>
      <c r="AJ65" s="378"/>
      <c r="AK65" s="374"/>
      <c r="AL65" s="29"/>
    </row>
    <row r="66" spans="1:38" ht="12.75">
      <c r="A66" s="374">
        <v>52</v>
      </c>
      <c r="B66" s="375" t="s">
        <v>880</v>
      </c>
      <c r="C66" s="376" t="s">
        <v>868</v>
      </c>
      <c r="D66" s="377"/>
      <c r="E66" s="378" t="s">
        <v>601</v>
      </c>
      <c r="F66" s="389" t="s">
        <v>893</v>
      </c>
      <c r="G66" s="378"/>
      <c r="H66" s="375" t="s">
        <v>850</v>
      </c>
      <c r="I66" s="377">
        <v>1</v>
      </c>
      <c r="J66" s="377"/>
      <c r="K66" s="377"/>
      <c r="L66" s="379"/>
      <c r="M66" s="379"/>
      <c r="N66" s="380"/>
      <c r="O66" s="377"/>
      <c r="P66" s="377"/>
      <c r="Q66" s="377"/>
      <c r="R66" s="377"/>
      <c r="S66" s="382"/>
      <c r="T66" s="375"/>
      <c r="U66" s="384"/>
      <c r="V66" s="384"/>
      <c r="W66" s="385"/>
      <c r="X66" s="375"/>
      <c r="Y66" s="377"/>
      <c r="Z66" s="377"/>
      <c r="AA66" s="377"/>
      <c r="AB66" s="377"/>
      <c r="AC66" s="377"/>
      <c r="AD66" s="377"/>
      <c r="AE66" s="386"/>
      <c r="AF66" s="378"/>
      <c r="AG66" s="387"/>
      <c r="AH66" s="375"/>
      <c r="AI66" s="377"/>
      <c r="AJ66" s="378"/>
      <c r="AK66" s="374"/>
      <c r="AL66" s="29"/>
    </row>
    <row r="67" spans="1:38" ht="12.75">
      <c r="A67" s="374">
        <v>53</v>
      </c>
      <c r="B67" s="375" t="s">
        <v>880</v>
      </c>
      <c r="C67" s="376" t="s">
        <v>868</v>
      </c>
      <c r="D67" s="377"/>
      <c r="E67" s="378" t="s">
        <v>601</v>
      </c>
      <c r="F67" s="379" t="s">
        <v>902</v>
      </c>
      <c r="G67" s="378"/>
      <c r="H67" s="375" t="s">
        <v>850</v>
      </c>
      <c r="I67" s="377">
        <v>1</v>
      </c>
      <c r="J67" s="377"/>
      <c r="K67" s="377"/>
      <c r="L67" s="379"/>
      <c r="M67" s="379"/>
      <c r="N67" s="380"/>
      <c r="O67" s="377"/>
      <c r="P67" s="377"/>
      <c r="Q67" s="377"/>
      <c r="R67" s="377"/>
      <c r="S67" s="382"/>
      <c r="T67" s="375"/>
      <c r="U67" s="384"/>
      <c r="V67" s="384"/>
      <c r="W67" s="385"/>
      <c r="X67" s="375"/>
      <c r="Y67" s="377"/>
      <c r="Z67" s="377"/>
      <c r="AA67" s="377"/>
      <c r="AB67" s="377"/>
      <c r="AC67" s="377"/>
      <c r="AD67" s="377"/>
      <c r="AE67" s="386"/>
      <c r="AF67" s="378"/>
      <c r="AG67" s="387"/>
      <c r="AH67" s="375"/>
      <c r="AI67" s="377"/>
      <c r="AJ67" s="378"/>
      <c r="AK67" s="374"/>
      <c r="AL67" s="29"/>
    </row>
    <row r="68" spans="1:38" ht="12.75">
      <c r="A68" s="374">
        <v>54</v>
      </c>
      <c r="B68" s="375" t="s">
        <v>880</v>
      </c>
      <c r="C68" s="376" t="s">
        <v>868</v>
      </c>
      <c r="D68" s="377"/>
      <c r="E68" s="378" t="s">
        <v>601</v>
      </c>
      <c r="F68" s="389" t="s">
        <v>890</v>
      </c>
      <c r="G68" s="378"/>
      <c r="H68" s="375" t="s">
        <v>850</v>
      </c>
      <c r="I68" s="377">
        <v>1</v>
      </c>
      <c r="J68" s="377"/>
      <c r="K68" s="377"/>
      <c r="L68" s="379"/>
      <c r="M68" s="379"/>
      <c r="N68" s="380"/>
      <c r="O68" s="377"/>
      <c r="P68" s="377"/>
      <c r="Q68" s="377"/>
      <c r="R68" s="377"/>
      <c r="S68" s="382"/>
      <c r="T68" s="375"/>
      <c r="U68" s="384"/>
      <c r="V68" s="384"/>
      <c r="W68" s="385"/>
      <c r="X68" s="375"/>
      <c r="Y68" s="377"/>
      <c r="Z68" s="377"/>
      <c r="AA68" s="377"/>
      <c r="AB68" s="377"/>
      <c r="AC68" s="377"/>
      <c r="AD68" s="377"/>
      <c r="AE68" s="386"/>
      <c r="AF68" s="378"/>
      <c r="AG68" s="387"/>
      <c r="AH68" s="375"/>
      <c r="AI68" s="377"/>
      <c r="AJ68" s="378"/>
      <c r="AK68" s="374"/>
      <c r="AL68" s="29"/>
    </row>
    <row r="69" spans="1:38" ht="12.75">
      <c r="A69" s="374">
        <v>55</v>
      </c>
      <c r="B69" s="375" t="s">
        <v>880</v>
      </c>
      <c r="C69" s="376" t="s">
        <v>868</v>
      </c>
      <c r="D69" s="377"/>
      <c r="E69" s="378" t="s">
        <v>601</v>
      </c>
      <c r="F69" s="389" t="s">
        <v>893</v>
      </c>
      <c r="G69" s="378"/>
      <c r="H69" s="375" t="s">
        <v>850</v>
      </c>
      <c r="I69" s="377">
        <v>1</v>
      </c>
      <c r="J69" s="377"/>
      <c r="K69" s="377"/>
      <c r="L69" s="379"/>
      <c r="M69" s="379"/>
      <c r="N69" s="380"/>
      <c r="O69" s="377"/>
      <c r="P69" s="377"/>
      <c r="Q69" s="377"/>
      <c r="R69" s="377"/>
      <c r="S69" s="382"/>
      <c r="T69" s="375"/>
      <c r="U69" s="384"/>
      <c r="V69" s="384"/>
      <c r="W69" s="385"/>
      <c r="X69" s="375"/>
      <c r="Y69" s="377"/>
      <c r="Z69" s="377"/>
      <c r="AA69" s="377"/>
      <c r="AB69" s="377"/>
      <c r="AC69" s="377"/>
      <c r="AD69" s="377"/>
      <c r="AE69" s="386"/>
      <c r="AF69" s="378"/>
      <c r="AG69" s="387"/>
      <c r="AH69" s="375"/>
      <c r="AI69" s="377"/>
      <c r="AJ69" s="378"/>
      <c r="AK69" s="374"/>
      <c r="AL69" s="29"/>
    </row>
    <row r="70" spans="1:38" ht="12.75">
      <c r="A70" s="374">
        <v>56</v>
      </c>
      <c r="B70" s="375" t="s">
        <v>880</v>
      </c>
      <c r="C70" s="376" t="s">
        <v>868</v>
      </c>
      <c r="D70" s="377"/>
      <c r="E70" s="378" t="s">
        <v>601</v>
      </c>
      <c r="F70" s="389" t="s">
        <v>893</v>
      </c>
      <c r="G70" s="378"/>
      <c r="H70" s="375" t="s">
        <v>850</v>
      </c>
      <c r="I70" s="377">
        <v>1</v>
      </c>
      <c r="J70" s="377"/>
      <c r="K70" s="377"/>
      <c r="L70" s="379"/>
      <c r="M70" s="379"/>
      <c r="N70" s="380"/>
      <c r="O70" s="377"/>
      <c r="P70" s="377"/>
      <c r="Q70" s="377"/>
      <c r="R70" s="377"/>
      <c r="S70" s="382"/>
      <c r="T70" s="375"/>
      <c r="U70" s="384"/>
      <c r="V70" s="384"/>
      <c r="W70" s="385"/>
      <c r="X70" s="375"/>
      <c r="Y70" s="377"/>
      <c r="Z70" s="377"/>
      <c r="AA70" s="377"/>
      <c r="AB70" s="377"/>
      <c r="AC70" s="377"/>
      <c r="AD70" s="377"/>
      <c r="AE70" s="386"/>
      <c r="AF70" s="378"/>
      <c r="AG70" s="387"/>
      <c r="AH70" s="375"/>
      <c r="AI70" s="377"/>
      <c r="AJ70" s="378"/>
      <c r="AK70" s="374"/>
      <c r="AL70" s="29"/>
    </row>
    <row r="71" spans="1:38" ht="12.75">
      <c r="A71" s="374">
        <v>57</v>
      </c>
      <c r="B71" s="375" t="s">
        <v>880</v>
      </c>
      <c r="C71" s="376" t="s">
        <v>868</v>
      </c>
      <c r="D71" s="377"/>
      <c r="E71" s="378" t="s">
        <v>601</v>
      </c>
      <c r="F71" s="379" t="s">
        <v>902</v>
      </c>
      <c r="G71" s="378"/>
      <c r="H71" s="375" t="s">
        <v>850</v>
      </c>
      <c r="I71" s="377">
        <v>1</v>
      </c>
      <c r="J71" s="377"/>
      <c r="K71" s="377"/>
      <c r="L71" s="379"/>
      <c r="M71" s="379"/>
      <c r="N71" s="380"/>
      <c r="O71" s="377"/>
      <c r="P71" s="377"/>
      <c r="Q71" s="377"/>
      <c r="R71" s="377"/>
      <c r="S71" s="382"/>
      <c r="T71" s="375"/>
      <c r="U71" s="384"/>
      <c r="V71" s="384"/>
      <c r="W71" s="385"/>
      <c r="X71" s="375"/>
      <c r="Y71" s="377"/>
      <c r="Z71" s="377"/>
      <c r="AA71" s="377"/>
      <c r="AB71" s="377"/>
      <c r="AC71" s="377"/>
      <c r="AD71" s="377"/>
      <c r="AE71" s="386"/>
      <c r="AF71" s="378"/>
      <c r="AG71" s="387"/>
      <c r="AH71" s="375"/>
      <c r="AI71" s="377"/>
      <c r="AJ71" s="378"/>
      <c r="AK71" s="374"/>
      <c r="AL71" s="29"/>
    </row>
    <row r="72" spans="1:38" ht="12.75">
      <c r="A72" s="374">
        <v>58</v>
      </c>
      <c r="B72" s="375" t="s">
        <v>880</v>
      </c>
      <c r="C72" s="376" t="s">
        <v>868</v>
      </c>
      <c r="D72" s="377"/>
      <c r="E72" s="378" t="s">
        <v>601</v>
      </c>
      <c r="F72" s="389" t="s">
        <v>890</v>
      </c>
      <c r="G72" s="378"/>
      <c r="H72" s="375" t="s">
        <v>850</v>
      </c>
      <c r="I72" s="377">
        <v>1</v>
      </c>
      <c r="J72" s="377"/>
      <c r="K72" s="377"/>
      <c r="L72" s="379"/>
      <c r="M72" s="379"/>
      <c r="N72" s="380"/>
      <c r="O72" s="377"/>
      <c r="P72" s="377"/>
      <c r="Q72" s="377"/>
      <c r="R72" s="377"/>
      <c r="S72" s="382"/>
      <c r="T72" s="375"/>
      <c r="U72" s="384"/>
      <c r="V72" s="384"/>
      <c r="W72" s="385"/>
      <c r="X72" s="375"/>
      <c r="Y72" s="377"/>
      <c r="Z72" s="377"/>
      <c r="AA72" s="377"/>
      <c r="AB72" s="377"/>
      <c r="AC72" s="377"/>
      <c r="AD72" s="377"/>
      <c r="AE72" s="386"/>
      <c r="AF72" s="378"/>
      <c r="AG72" s="387"/>
      <c r="AH72" s="375"/>
      <c r="AI72" s="377"/>
      <c r="AJ72" s="378"/>
      <c r="AK72" s="374"/>
      <c r="AL72" s="29"/>
    </row>
    <row r="73" spans="1:38" ht="12.75">
      <c r="A73" s="374">
        <v>59</v>
      </c>
      <c r="B73" s="375" t="s">
        <v>880</v>
      </c>
      <c r="C73" s="376" t="s">
        <v>868</v>
      </c>
      <c r="D73" s="377"/>
      <c r="E73" s="378" t="s">
        <v>601</v>
      </c>
      <c r="F73" s="389" t="s">
        <v>890</v>
      </c>
      <c r="G73" s="378"/>
      <c r="H73" s="375" t="s">
        <v>850</v>
      </c>
      <c r="I73" s="377">
        <v>1</v>
      </c>
      <c r="J73" s="377"/>
      <c r="K73" s="377"/>
      <c r="L73" s="379"/>
      <c r="M73" s="379"/>
      <c r="N73" s="380"/>
      <c r="O73" s="377"/>
      <c r="P73" s="377"/>
      <c r="Q73" s="377"/>
      <c r="R73" s="377"/>
      <c r="S73" s="382"/>
      <c r="T73" s="375"/>
      <c r="U73" s="384"/>
      <c r="V73" s="384"/>
      <c r="W73" s="385"/>
      <c r="X73" s="375"/>
      <c r="Y73" s="377"/>
      <c r="Z73" s="377"/>
      <c r="AA73" s="377"/>
      <c r="AB73" s="377"/>
      <c r="AC73" s="377"/>
      <c r="AD73" s="377"/>
      <c r="AE73" s="386"/>
      <c r="AF73" s="378"/>
      <c r="AG73" s="387"/>
      <c r="AH73" s="375"/>
      <c r="AI73" s="377"/>
      <c r="AJ73" s="378"/>
      <c r="AK73" s="374"/>
      <c r="AL73" s="29"/>
    </row>
    <row r="74" spans="1:38" ht="12.75">
      <c r="A74" s="374">
        <v>60</v>
      </c>
      <c r="B74" s="375" t="s">
        <v>884</v>
      </c>
      <c r="C74" s="376" t="s">
        <v>868</v>
      </c>
      <c r="D74" s="377"/>
      <c r="E74" s="378" t="s">
        <v>601</v>
      </c>
      <c r="F74" s="379"/>
      <c r="G74" s="378"/>
      <c r="H74" s="375"/>
      <c r="I74" s="377"/>
      <c r="J74" s="377"/>
      <c r="K74" s="377"/>
      <c r="L74" s="379"/>
      <c r="M74" s="379"/>
      <c r="N74" s="380"/>
      <c r="O74" s="377"/>
      <c r="P74" s="377"/>
      <c r="Q74" s="377"/>
      <c r="R74" s="377"/>
      <c r="S74" s="382"/>
      <c r="T74" s="375"/>
      <c r="U74" s="384"/>
      <c r="V74" s="384"/>
      <c r="W74" s="385"/>
      <c r="X74" s="375"/>
      <c r="Y74" s="377"/>
      <c r="Z74" s="377"/>
      <c r="AA74" s="377"/>
      <c r="AB74" s="377"/>
      <c r="AC74" s="377"/>
      <c r="AD74" s="377"/>
      <c r="AE74" s="386"/>
      <c r="AF74" s="378"/>
      <c r="AG74" s="387"/>
      <c r="AH74" s="375"/>
      <c r="AI74" s="377"/>
      <c r="AJ74" s="378"/>
      <c r="AK74" s="374"/>
      <c r="AL74" s="29"/>
    </row>
    <row r="75" spans="1:38" ht="12.75">
      <c r="A75" s="374">
        <v>61</v>
      </c>
      <c r="B75" s="375" t="s">
        <v>884</v>
      </c>
      <c r="C75" s="376" t="s">
        <v>868</v>
      </c>
      <c r="D75" s="377"/>
      <c r="E75" s="378" t="s">
        <v>601</v>
      </c>
      <c r="F75" s="379"/>
      <c r="G75" s="378"/>
      <c r="H75" s="375"/>
      <c r="I75" s="377"/>
      <c r="J75" s="377"/>
      <c r="K75" s="377"/>
      <c r="L75" s="379"/>
      <c r="M75" s="379"/>
      <c r="N75" s="380"/>
      <c r="O75" s="377"/>
      <c r="P75" s="377"/>
      <c r="Q75" s="377"/>
      <c r="R75" s="377"/>
      <c r="S75" s="382"/>
      <c r="T75" s="375"/>
      <c r="U75" s="384"/>
      <c r="V75" s="384"/>
      <c r="W75" s="385"/>
      <c r="X75" s="375"/>
      <c r="Y75" s="377"/>
      <c r="Z75" s="377"/>
      <c r="AA75" s="377"/>
      <c r="AB75" s="377"/>
      <c r="AC75" s="377"/>
      <c r="AD75" s="377"/>
      <c r="AE75" s="386"/>
      <c r="AF75" s="378"/>
      <c r="AG75" s="387"/>
      <c r="AH75" s="375"/>
      <c r="AI75" s="377"/>
      <c r="AJ75" s="378"/>
      <c r="AK75" s="374"/>
      <c r="AL75" s="29"/>
    </row>
    <row r="76" spans="1:38" ht="12.75">
      <c r="A76" s="374">
        <v>62</v>
      </c>
      <c r="B76" s="375" t="s">
        <v>884</v>
      </c>
      <c r="C76" s="376" t="s">
        <v>868</v>
      </c>
      <c r="D76" s="377"/>
      <c r="E76" s="378" t="s">
        <v>601</v>
      </c>
      <c r="F76" s="379"/>
      <c r="G76" s="378"/>
      <c r="H76" s="375"/>
      <c r="I76" s="377"/>
      <c r="J76" s="377"/>
      <c r="K76" s="377"/>
      <c r="L76" s="379"/>
      <c r="M76" s="379"/>
      <c r="N76" s="380"/>
      <c r="O76" s="377"/>
      <c r="P76" s="377"/>
      <c r="Q76" s="377"/>
      <c r="R76" s="377"/>
      <c r="S76" s="382"/>
      <c r="T76" s="375"/>
      <c r="U76" s="384"/>
      <c r="V76" s="384"/>
      <c r="W76" s="385"/>
      <c r="X76" s="375"/>
      <c r="Y76" s="377"/>
      <c r="Z76" s="377"/>
      <c r="AA76" s="377"/>
      <c r="AB76" s="377"/>
      <c r="AC76" s="377"/>
      <c r="AD76" s="377"/>
      <c r="AE76" s="386"/>
      <c r="AF76" s="378"/>
      <c r="AG76" s="387"/>
      <c r="AH76" s="375"/>
      <c r="AI76" s="377"/>
      <c r="AJ76" s="378"/>
      <c r="AK76" s="374"/>
      <c r="AL76" s="29"/>
    </row>
    <row r="77" spans="1:38" ht="12.75">
      <c r="A77" s="374">
        <v>63</v>
      </c>
      <c r="B77" s="375" t="s">
        <v>884</v>
      </c>
      <c r="C77" s="376" t="s">
        <v>868</v>
      </c>
      <c r="D77" s="377"/>
      <c r="E77" s="378" t="s">
        <v>601</v>
      </c>
      <c r="F77" s="379"/>
      <c r="G77" s="378"/>
      <c r="H77" s="375"/>
      <c r="I77" s="377"/>
      <c r="J77" s="377"/>
      <c r="K77" s="377"/>
      <c r="L77" s="379"/>
      <c r="M77" s="379"/>
      <c r="N77" s="380"/>
      <c r="O77" s="377"/>
      <c r="P77" s="377"/>
      <c r="Q77" s="377"/>
      <c r="R77" s="377"/>
      <c r="S77" s="382"/>
      <c r="T77" s="375"/>
      <c r="U77" s="384"/>
      <c r="V77" s="384"/>
      <c r="W77" s="385"/>
      <c r="X77" s="375"/>
      <c r="Y77" s="377"/>
      <c r="Z77" s="377"/>
      <c r="AA77" s="377"/>
      <c r="AB77" s="377"/>
      <c r="AC77" s="377"/>
      <c r="AD77" s="377"/>
      <c r="AE77" s="386"/>
      <c r="AF77" s="378"/>
      <c r="AG77" s="387"/>
      <c r="AH77" s="375"/>
      <c r="AI77" s="377"/>
      <c r="AJ77" s="378"/>
      <c r="AK77" s="374"/>
      <c r="AL77" s="29"/>
    </row>
    <row r="78" spans="1:38" ht="12.75">
      <c r="A78" s="374">
        <v>64</v>
      </c>
      <c r="B78" s="375" t="s">
        <v>884</v>
      </c>
      <c r="C78" s="376" t="s">
        <v>868</v>
      </c>
      <c r="D78" s="377"/>
      <c r="E78" s="378" t="s">
        <v>601</v>
      </c>
      <c r="F78" s="379"/>
      <c r="G78" s="378"/>
      <c r="H78" s="375" t="s">
        <v>853</v>
      </c>
      <c r="I78" s="377">
        <v>1</v>
      </c>
      <c r="J78" s="377"/>
      <c r="K78" s="377"/>
      <c r="L78" s="379"/>
      <c r="M78" s="379"/>
      <c r="N78" s="380"/>
      <c r="O78" s="377"/>
      <c r="P78" s="377"/>
      <c r="Q78" s="377"/>
      <c r="R78" s="377"/>
      <c r="S78" s="382"/>
      <c r="T78" s="375"/>
      <c r="U78" s="384"/>
      <c r="V78" s="384"/>
      <c r="W78" s="385"/>
      <c r="X78" s="375"/>
      <c r="Y78" s="377"/>
      <c r="Z78" s="377"/>
      <c r="AA78" s="377"/>
      <c r="AB78" s="377"/>
      <c r="AC78" s="377"/>
      <c r="AD78" s="377"/>
      <c r="AE78" s="386"/>
      <c r="AF78" s="378"/>
      <c r="AG78" s="387"/>
      <c r="AH78" s="375"/>
      <c r="AI78" s="377"/>
      <c r="AJ78" s="378"/>
      <c r="AK78" s="374"/>
      <c r="AL78" s="29"/>
    </row>
    <row r="79" spans="1:38" ht="12.75">
      <c r="A79" s="374">
        <v>65</v>
      </c>
      <c r="B79" s="375" t="s">
        <v>884</v>
      </c>
      <c r="C79" s="376" t="s">
        <v>868</v>
      </c>
      <c r="D79" s="377"/>
      <c r="E79" s="378" t="s">
        <v>601</v>
      </c>
      <c r="F79" s="379" t="s">
        <v>888</v>
      </c>
      <c r="G79" s="378"/>
      <c r="H79" s="375" t="s">
        <v>849</v>
      </c>
      <c r="I79" s="377">
        <v>0.8</v>
      </c>
      <c r="J79" s="377"/>
      <c r="K79" s="377"/>
      <c r="L79" s="379"/>
      <c r="M79" s="379"/>
      <c r="N79" s="380"/>
      <c r="O79" s="377"/>
      <c r="P79" s="377"/>
      <c r="Q79" s="377"/>
      <c r="R79" s="377"/>
      <c r="S79" s="382"/>
      <c r="T79" s="375"/>
      <c r="U79" s="384"/>
      <c r="V79" s="384"/>
      <c r="W79" s="385"/>
      <c r="X79" s="375"/>
      <c r="Y79" s="377"/>
      <c r="Z79" s="377"/>
      <c r="AA79" s="377"/>
      <c r="AB79" s="377"/>
      <c r="AC79" s="377"/>
      <c r="AD79" s="377"/>
      <c r="AE79" s="386"/>
      <c r="AF79" s="378"/>
      <c r="AG79" s="387"/>
      <c r="AH79" s="375"/>
      <c r="AI79" s="377"/>
      <c r="AJ79" s="378"/>
      <c r="AK79" s="374"/>
      <c r="AL79" s="29"/>
    </row>
    <row r="80" spans="1:38" ht="12.75">
      <c r="A80" s="374">
        <v>66</v>
      </c>
      <c r="B80" s="375" t="s">
        <v>871</v>
      </c>
      <c r="C80" s="376" t="s">
        <v>868</v>
      </c>
      <c r="D80" s="377"/>
      <c r="E80" s="378" t="s">
        <v>601</v>
      </c>
      <c r="F80" s="379" t="s">
        <v>890</v>
      </c>
      <c r="G80" s="378"/>
      <c r="H80" s="375" t="s">
        <v>854</v>
      </c>
      <c r="I80" s="377">
        <v>0.8</v>
      </c>
      <c r="J80" s="377"/>
      <c r="K80" s="377"/>
      <c r="L80" s="379"/>
      <c r="M80" s="379"/>
      <c r="N80" s="380"/>
      <c r="O80" s="377"/>
      <c r="P80" s="377"/>
      <c r="Q80" s="377"/>
      <c r="R80" s="377"/>
      <c r="S80" s="382"/>
      <c r="T80" s="375"/>
      <c r="U80" s="384"/>
      <c r="V80" s="384"/>
      <c r="W80" s="385"/>
      <c r="X80" s="375"/>
      <c r="Y80" s="377"/>
      <c r="Z80" s="377"/>
      <c r="AA80" s="377"/>
      <c r="AB80" s="377"/>
      <c r="AC80" s="377"/>
      <c r="AD80" s="377"/>
      <c r="AE80" s="386"/>
      <c r="AF80" s="378"/>
      <c r="AG80" s="387"/>
      <c r="AH80" s="375"/>
      <c r="AI80" s="377"/>
      <c r="AJ80" s="378"/>
      <c r="AK80" s="374"/>
      <c r="AL80" s="29"/>
    </row>
    <row r="81" spans="1:38" ht="12.75">
      <c r="A81" s="374">
        <v>67</v>
      </c>
      <c r="B81" s="375" t="s">
        <v>871</v>
      </c>
      <c r="C81" s="376" t="s">
        <v>868</v>
      </c>
      <c r="D81" s="377"/>
      <c r="E81" s="378" t="s">
        <v>601</v>
      </c>
      <c r="F81" s="389" t="s">
        <v>902</v>
      </c>
      <c r="G81" s="378"/>
      <c r="H81" s="375" t="s">
        <v>854</v>
      </c>
      <c r="I81" s="377">
        <v>0.533</v>
      </c>
      <c r="J81" s="377"/>
      <c r="K81" s="377"/>
      <c r="L81" s="379"/>
      <c r="M81" s="379"/>
      <c r="N81" s="380"/>
      <c r="O81" s="377"/>
      <c r="P81" s="377"/>
      <c r="Q81" s="377"/>
      <c r="R81" s="377"/>
      <c r="S81" s="382"/>
      <c r="T81" s="375"/>
      <c r="U81" s="384"/>
      <c r="V81" s="384"/>
      <c r="W81" s="385"/>
      <c r="X81" s="375"/>
      <c r="Y81" s="377"/>
      <c r="Z81" s="377"/>
      <c r="AA81" s="377"/>
      <c r="AB81" s="377"/>
      <c r="AC81" s="377"/>
      <c r="AD81" s="377"/>
      <c r="AE81" s="386"/>
      <c r="AF81" s="378"/>
      <c r="AG81" s="387"/>
      <c r="AH81" s="375"/>
      <c r="AI81" s="377"/>
      <c r="AJ81" s="378"/>
      <c r="AK81" s="374"/>
      <c r="AL81" s="29"/>
    </row>
    <row r="82" spans="1:38" ht="12.75">
      <c r="A82" s="374">
        <v>68</v>
      </c>
      <c r="B82" s="375" t="s">
        <v>871</v>
      </c>
      <c r="C82" s="376" t="s">
        <v>868</v>
      </c>
      <c r="D82" s="377"/>
      <c r="E82" s="378" t="s">
        <v>601</v>
      </c>
      <c r="F82" s="379" t="s">
        <v>890</v>
      </c>
      <c r="G82" s="378"/>
      <c r="H82" s="375" t="s">
        <v>847</v>
      </c>
      <c r="I82" s="377">
        <v>0.8</v>
      </c>
      <c r="J82" s="377"/>
      <c r="K82" s="377"/>
      <c r="L82" s="379"/>
      <c r="M82" s="379"/>
      <c r="N82" s="380"/>
      <c r="O82" s="377"/>
      <c r="P82" s="377"/>
      <c r="Q82" s="377"/>
      <c r="R82" s="377"/>
      <c r="S82" s="382"/>
      <c r="T82" s="375"/>
      <c r="U82" s="384"/>
      <c r="V82" s="384"/>
      <c r="W82" s="385"/>
      <c r="X82" s="375"/>
      <c r="Y82" s="377"/>
      <c r="Z82" s="377"/>
      <c r="AA82" s="377"/>
      <c r="AB82" s="377"/>
      <c r="AC82" s="377"/>
      <c r="AD82" s="377"/>
      <c r="AE82" s="386"/>
      <c r="AF82" s="378"/>
      <c r="AG82" s="387"/>
      <c r="AH82" s="375"/>
      <c r="AI82" s="377"/>
      <c r="AJ82" s="378"/>
      <c r="AK82" s="374"/>
      <c r="AL82" s="29"/>
    </row>
    <row r="83" spans="1:38" ht="12.75">
      <c r="A83" s="374">
        <v>69</v>
      </c>
      <c r="B83" s="375" t="s">
        <v>871</v>
      </c>
      <c r="C83" s="376" t="s">
        <v>868</v>
      </c>
      <c r="D83" s="377"/>
      <c r="E83" s="378" t="s">
        <v>601</v>
      </c>
      <c r="F83" s="379" t="s">
        <v>888</v>
      </c>
      <c r="G83" s="378"/>
      <c r="H83" s="375" t="s">
        <v>847</v>
      </c>
      <c r="I83" s="377">
        <v>0.8</v>
      </c>
      <c r="J83" s="377"/>
      <c r="K83" s="377"/>
      <c r="L83" s="379"/>
      <c r="M83" s="379"/>
      <c r="N83" s="380"/>
      <c r="O83" s="377"/>
      <c r="P83" s="377"/>
      <c r="Q83" s="377"/>
      <c r="R83" s="377"/>
      <c r="S83" s="382"/>
      <c r="T83" s="375"/>
      <c r="U83" s="384"/>
      <c r="V83" s="384"/>
      <c r="W83" s="385"/>
      <c r="X83" s="375"/>
      <c r="Y83" s="377"/>
      <c r="Z83" s="377"/>
      <c r="AA83" s="377"/>
      <c r="AB83" s="377"/>
      <c r="AC83" s="377"/>
      <c r="AD83" s="377"/>
      <c r="AE83" s="386"/>
      <c r="AF83" s="378"/>
      <c r="AG83" s="387"/>
      <c r="AH83" s="375"/>
      <c r="AI83" s="377"/>
      <c r="AJ83" s="378"/>
      <c r="AK83" s="374"/>
      <c r="AL83" s="29"/>
    </row>
    <row r="84" spans="1:38" ht="12.75">
      <c r="A84" s="374">
        <v>70</v>
      </c>
      <c r="B84" s="375" t="s">
        <v>871</v>
      </c>
      <c r="C84" s="376" t="s">
        <v>868</v>
      </c>
      <c r="D84" s="377"/>
      <c r="E84" s="378" t="s">
        <v>601</v>
      </c>
      <c r="F84" s="379" t="s">
        <v>890</v>
      </c>
      <c r="G84" s="378"/>
      <c r="H84" s="375" t="s">
        <v>854</v>
      </c>
      <c r="I84" s="377">
        <v>0.533</v>
      </c>
      <c r="J84" s="377"/>
      <c r="K84" s="377"/>
      <c r="L84" s="379"/>
      <c r="M84" s="379"/>
      <c r="N84" s="380"/>
      <c r="O84" s="377"/>
      <c r="P84" s="377"/>
      <c r="Q84" s="377"/>
      <c r="R84" s="377"/>
      <c r="S84" s="382"/>
      <c r="T84" s="375"/>
      <c r="U84" s="384"/>
      <c r="V84" s="384"/>
      <c r="W84" s="385"/>
      <c r="X84" s="375"/>
      <c r="Y84" s="377"/>
      <c r="Z84" s="377"/>
      <c r="AA84" s="377"/>
      <c r="AB84" s="377"/>
      <c r="AC84" s="377"/>
      <c r="AD84" s="377"/>
      <c r="AE84" s="386"/>
      <c r="AF84" s="378"/>
      <c r="AG84" s="387"/>
      <c r="AH84" s="375"/>
      <c r="AI84" s="377"/>
      <c r="AJ84" s="378"/>
      <c r="AK84" s="374"/>
      <c r="AL84" s="29"/>
    </row>
    <row r="85" spans="1:38" ht="12.75">
      <c r="A85" s="374">
        <v>71</v>
      </c>
      <c r="B85" s="375" t="s">
        <v>871</v>
      </c>
      <c r="C85" s="376" t="s">
        <v>868</v>
      </c>
      <c r="D85" s="377"/>
      <c r="E85" s="378" t="s">
        <v>601</v>
      </c>
      <c r="F85" s="379" t="s">
        <v>888</v>
      </c>
      <c r="G85" s="378"/>
      <c r="H85" s="375" t="s">
        <v>854</v>
      </c>
      <c r="I85" s="377">
        <v>0.533</v>
      </c>
      <c r="J85" s="377"/>
      <c r="K85" s="377"/>
      <c r="L85" s="379"/>
      <c r="M85" s="379"/>
      <c r="N85" s="380"/>
      <c r="O85" s="377"/>
      <c r="P85" s="377"/>
      <c r="Q85" s="377"/>
      <c r="R85" s="377"/>
      <c r="S85" s="382"/>
      <c r="T85" s="375"/>
      <c r="U85" s="384"/>
      <c r="V85" s="384"/>
      <c r="W85" s="385"/>
      <c r="X85" s="375"/>
      <c r="Y85" s="377"/>
      <c r="Z85" s="377"/>
      <c r="AA85" s="377"/>
      <c r="AB85" s="377"/>
      <c r="AC85" s="377"/>
      <c r="AD85" s="377"/>
      <c r="AE85" s="386"/>
      <c r="AF85" s="378"/>
      <c r="AG85" s="387"/>
      <c r="AH85" s="375"/>
      <c r="AI85" s="377"/>
      <c r="AJ85" s="378"/>
      <c r="AK85" s="374"/>
      <c r="AL85" s="29"/>
    </row>
    <row r="86" spans="1:38" ht="12.75">
      <c r="A86" s="374">
        <v>72</v>
      </c>
      <c r="B86" s="375" t="s">
        <v>870</v>
      </c>
      <c r="C86" s="376" t="s">
        <v>868</v>
      </c>
      <c r="D86" s="377"/>
      <c r="E86" s="378" t="s">
        <v>601</v>
      </c>
      <c r="F86" s="379" t="s">
        <v>887</v>
      </c>
      <c r="G86" s="378"/>
      <c r="H86" s="375" t="s">
        <v>855</v>
      </c>
      <c r="I86" s="377">
        <v>0.466</v>
      </c>
      <c r="J86" s="377"/>
      <c r="K86" s="377"/>
      <c r="L86" s="379"/>
      <c r="M86" s="379"/>
      <c r="N86" s="380"/>
      <c r="O86" s="377"/>
      <c r="P86" s="377"/>
      <c r="Q86" s="377"/>
      <c r="R86" s="377"/>
      <c r="S86" s="382"/>
      <c r="T86" s="375"/>
      <c r="U86" s="384"/>
      <c r="V86" s="384"/>
      <c r="W86" s="385"/>
      <c r="X86" s="375"/>
      <c r="Y86" s="377"/>
      <c r="Z86" s="377"/>
      <c r="AA86" s="377"/>
      <c r="AB86" s="377"/>
      <c r="AC86" s="377"/>
      <c r="AD86" s="377"/>
      <c r="AE86" s="386"/>
      <c r="AF86" s="378"/>
      <c r="AG86" s="387"/>
      <c r="AH86" s="375"/>
      <c r="AI86" s="377"/>
      <c r="AJ86" s="378"/>
      <c r="AK86" s="374"/>
      <c r="AL86" s="29"/>
    </row>
    <row r="87" spans="1:38" ht="12.75">
      <c r="A87" s="374">
        <v>73</v>
      </c>
      <c r="B87" s="375" t="s">
        <v>870</v>
      </c>
      <c r="C87" s="376" t="s">
        <v>868</v>
      </c>
      <c r="D87" s="377"/>
      <c r="E87" s="378" t="s">
        <v>601</v>
      </c>
      <c r="F87" s="379" t="s">
        <v>887</v>
      </c>
      <c r="G87" s="378"/>
      <c r="H87" s="375" t="s">
        <v>855</v>
      </c>
      <c r="I87" s="377">
        <v>0.466</v>
      </c>
      <c r="J87" s="377"/>
      <c r="K87" s="377"/>
      <c r="L87" s="379"/>
      <c r="M87" s="379"/>
      <c r="N87" s="380"/>
      <c r="O87" s="377"/>
      <c r="P87" s="377"/>
      <c r="Q87" s="377"/>
      <c r="R87" s="377"/>
      <c r="S87" s="382"/>
      <c r="T87" s="375"/>
      <c r="U87" s="384"/>
      <c r="V87" s="384"/>
      <c r="W87" s="385"/>
      <c r="X87" s="375"/>
      <c r="Y87" s="377"/>
      <c r="Z87" s="377"/>
      <c r="AA87" s="377"/>
      <c r="AB87" s="377"/>
      <c r="AC87" s="377"/>
      <c r="AD87" s="377"/>
      <c r="AE87" s="386"/>
      <c r="AF87" s="378"/>
      <c r="AG87" s="387"/>
      <c r="AH87" s="375"/>
      <c r="AI87" s="377"/>
      <c r="AJ87" s="378"/>
      <c r="AK87" s="374"/>
      <c r="AL87" s="29"/>
    </row>
    <row r="88" spans="1:38" ht="12.75">
      <c r="A88" s="374">
        <v>74</v>
      </c>
      <c r="B88" s="375" t="s">
        <v>870</v>
      </c>
      <c r="C88" s="376" t="s">
        <v>868</v>
      </c>
      <c r="D88" s="377"/>
      <c r="E88" s="378" t="s">
        <v>601</v>
      </c>
      <c r="F88" s="379" t="s">
        <v>887</v>
      </c>
      <c r="G88" s="378"/>
      <c r="H88" s="375" t="s">
        <v>856</v>
      </c>
      <c r="I88" s="377">
        <v>1</v>
      </c>
      <c r="J88" s="377"/>
      <c r="K88" s="377"/>
      <c r="L88" s="379"/>
      <c r="M88" s="379"/>
      <c r="N88" s="380"/>
      <c r="O88" s="377"/>
      <c r="P88" s="377"/>
      <c r="Q88" s="377"/>
      <c r="R88" s="377"/>
      <c r="S88" s="382"/>
      <c r="T88" s="375"/>
      <c r="U88" s="384"/>
      <c r="V88" s="384"/>
      <c r="W88" s="385"/>
      <c r="X88" s="375"/>
      <c r="Y88" s="377"/>
      <c r="Z88" s="377"/>
      <c r="AA88" s="377"/>
      <c r="AB88" s="377"/>
      <c r="AC88" s="377"/>
      <c r="AD88" s="377"/>
      <c r="AE88" s="386"/>
      <c r="AF88" s="378"/>
      <c r="AG88" s="387"/>
      <c r="AH88" s="375"/>
      <c r="AI88" s="377"/>
      <c r="AJ88" s="378"/>
      <c r="AK88" s="374"/>
      <c r="AL88" s="29"/>
    </row>
    <row r="89" spans="1:38" ht="25.5">
      <c r="A89" s="374">
        <v>75</v>
      </c>
      <c r="B89" s="375" t="s">
        <v>872</v>
      </c>
      <c r="C89" s="376" t="s">
        <v>868</v>
      </c>
      <c r="D89" s="377"/>
      <c r="E89" s="378" t="s">
        <v>601</v>
      </c>
      <c r="F89" s="389" t="s">
        <v>902</v>
      </c>
      <c r="G89" s="378"/>
      <c r="H89" s="375" t="s">
        <v>857</v>
      </c>
      <c r="I89" s="377">
        <v>0.333</v>
      </c>
      <c r="J89" s="377"/>
      <c r="K89" s="377"/>
      <c r="L89" s="379"/>
      <c r="M89" s="379"/>
      <c r="N89" s="380"/>
      <c r="O89" s="377"/>
      <c r="P89" s="377"/>
      <c r="Q89" s="377"/>
      <c r="R89" s="377"/>
      <c r="S89" s="382"/>
      <c r="T89" s="375"/>
      <c r="U89" s="384"/>
      <c r="V89" s="384"/>
      <c r="W89" s="385"/>
      <c r="X89" s="375"/>
      <c r="Y89" s="377"/>
      <c r="Z89" s="377"/>
      <c r="AA89" s="377"/>
      <c r="AB89" s="377"/>
      <c r="AC89" s="377"/>
      <c r="AD89" s="377"/>
      <c r="AE89" s="386"/>
      <c r="AF89" s="378"/>
      <c r="AG89" s="387"/>
      <c r="AH89" s="375"/>
      <c r="AI89" s="377"/>
      <c r="AJ89" s="378"/>
      <c r="AK89" s="374"/>
      <c r="AL89" s="29"/>
    </row>
    <row r="90" spans="1:38" ht="25.5">
      <c r="A90" s="374">
        <v>76</v>
      </c>
      <c r="B90" s="375" t="s">
        <v>872</v>
      </c>
      <c r="C90" s="376" t="s">
        <v>868</v>
      </c>
      <c r="D90" s="377"/>
      <c r="E90" s="378" t="s">
        <v>601</v>
      </c>
      <c r="F90" s="389" t="s">
        <v>902</v>
      </c>
      <c r="G90" s="378"/>
      <c r="H90" s="375" t="s">
        <v>857</v>
      </c>
      <c r="I90" s="377">
        <v>0.5</v>
      </c>
      <c r="J90" s="377"/>
      <c r="K90" s="377"/>
      <c r="L90" s="379"/>
      <c r="M90" s="379"/>
      <c r="N90" s="380"/>
      <c r="O90" s="377"/>
      <c r="P90" s="377"/>
      <c r="Q90" s="377"/>
      <c r="R90" s="377"/>
      <c r="S90" s="382"/>
      <c r="T90" s="375"/>
      <c r="U90" s="384"/>
      <c r="V90" s="384"/>
      <c r="W90" s="385"/>
      <c r="X90" s="375"/>
      <c r="Y90" s="377"/>
      <c r="Z90" s="377"/>
      <c r="AA90" s="377"/>
      <c r="AB90" s="377"/>
      <c r="AC90" s="377"/>
      <c r="AD90" s="377"/>
      <c r="AE90" s="386"/>
      <c r="AF90" s="378"/>
      <c r="AG90" s="387"/>
      <c r="AH90" s="375"/>
      <c r="AI90" s="377"/>
      <c r="AJ90" s="378"/>
      <c r="AK90" s="374"/>
      <c r="AL90" s="29"/>
    </row>
    <row r="91" spans="1:38" ht="25.5">
      <c r="A91" s="374">
        <v>77</v>
      </c>
      <c r="B91" s="375" t="s">
        <v>872</v>
      </c>
      <c r="C91" s="376" t="s">
        <v>868</v>
      </c>
      <c r="D91" s="377"/>
      <c r="E91" s="378" t="s">
        <v>601</v>
      </c>
      <c r="F91" s="389" t="s">
        <v>902</v>
      </c>
      <c r="G91" s="378"/>
      <c r="H91" s="375" t="s">
        <v>857</v>
      </c>
      <c r="I91" s="377">
        <v>0.5</v>
      </c>
      <c r="J91" s="377"/>
      <c r="K91" s="377"/>
      <c r="L91" s="379"/>
      <c r="M91" s="379"/>
      <c r="N91" s="380"/>
      <c r="O91" s="377"/>
      <c r="P91" s="377"/>
      <c r="Q91" s="377"/>
      <c r="R91" s="377"/>
      <c r="S91" s="382"/>
      <c r="T91" s="375"/>
      <c r="U91" s="384"/>
      <c r="V91" s="384"/>
      <c r="W91" s="385"/>
      <c r="X91" s="375"/>
      <c r="Y91" s="377"/>
      <c r="Z91" s="377"/>
      <c r="AA91" s="377"/>
      <c r="AB91" s="377"/>
      <c r="AC91" s="377"/>
      <c r="AD91" s="377"/>
      <c r="AE91" s="386"/>
      <c r="AF91" s="378"/>
      <c r="AG91" s="387"/>
      <c r="AH91" s="375"/>
      <c r="AI91" s="377"/>
      <c r="AJ91" s="378"/>
      <c r="AK91" s="374"/>
      <c r="AL91" s="29"/>
    </row>
    <row r="92" spans="1:38" ht="12.75">
      <c r="A92" s="374">
        <v>78</v>
      </c>
      <c r="B92" s="375" t="s">
        <v>874</v>
      </c>
      <c r="C92" s="376" t="s">
        <v>868</v>
      </c>
      <c r="D92" s="377"/>
      <c r="E92" s="378" t="s">
        <v>601</v>
      </c>
      <c r="F92" s="379"/>
      <c r="G92" s="378"/>
      <c r="H92" s="375" t="s">
        <v>604</v>
      </c>
      <c r="I92" s="377">
        <v>0.4</v>
      </c>
      <c r="J92" s="377"/>
      <c r="K92" s="377"/>
      <c r="L92" s="379"/>
      <c r="M92" s="379"/>
      <c r="N92" s="380"/>
      <c r="O92" s="377"/>
      <c r="P92" s="377"/>
      <c r="Q92" s="377"/>
      <c r="R92" s="377"/>
      <c r="S92" s="382"/>
      <c r="T92" s="375"/>
      <c r="U92" s="384"/>
      <c r="V92" s="384"/>
      <c r="W92" s="385"/>
      <c r="X92" s="375"/>
      <c r="Y92" s="377"/>
      <c r="Z92" s="377"/>
      <c r="AA92" s="377"/>
      <c r="AB92" s="377"/>
      <c r="AC92" s="377"/>
      <c r="AD92" s="377"/>
      <c r="AE92" s="386"/>
      <c r="AF92" s="378"/>
      <c r="AG92" s="387"/>
      <c r="AH92" s="375"/>
      <c r="AI92" s="377"/>
      <c r="AJ92" s="378"/>
      <c r="AK92" s="374"/>
      <c r="AL92" s="29"/>
    </row>
    <row r="93" spans="1:38" ht="25.5">
      <c r="A93" s="374">
        <v>79</v>
      </c>
      <c r="B93" s="375" t="s">
        <v>874</v>
      </c>
      <c r="C93" s="376" t="s">
        <v>868</v>
      </c>
      <c r="D93" s="377"/>
      <c r="E93" s="378" t="s">
        <v>601</v>
      </c>
      <c r="F93" s="379"/>
      <c r="G93" s="378"/>
      <c r="H93" s="375" t="s">
        <v>858</v>
      </c>
      <c r="I93" s="377">
        <v>1</v>
      </c>
      <c r="J93" s="377"/>
      <c r="K93" s="377"/>
      <c r="L93" s="379"/>
      <c r="M93" s="379"/>
      <c r="N93" s="380"/>
      <c r="O93" s="377"/>
      <c r="P93" s="377"/>
      <c r="Q93" s="377"/>
      <c r="R93" s="377"/>
      <c r="S93" s="382"/>
      <c r="T93" s="375"/>
      <c r="U93" s="384"/>
      <c r="V93" s="384"/>
      <c r="W93" s="385"/>
      <c r="X93" s="375"/>
      <c r="Y93" s="377"/>
      <c r="Z93" s="377"/>
      <c r="AA93" s="377"/>
      <c r="AB93" s="377"/>
      <c r="AC93" s="377"/>
      <c r="AD93" s="377"/>
      <c r="AE93" s="386"/>
      <c r="AF93" s="378"/>
      <c r="AG93" s="387"/>
      <c r="AH93" s="375"/>
      <c r="AI93" s="377"/>
      <c r="AJ93" s="378"/>
      <c r="AK93" s="374"/>
      <c r="AL93" s="29"/>
    </row>
    <row r="94" spans="1:38" ht="25.5">
      <c r="A94" s="374">
        <v>80</v>
      </c>
      <c r="B94" s="375" t="s">
        <v>874</v>
      </c>
      <c r="C94" s="376" t="s">
        <v>868</v>
      </c>
      <c r="D94" s="377"/>
      <c r="E94" s="378" t="s">
        <v>601</v>
      </c>
      <c r="F94" s="379"/>
      <c r="G94" s="378"/>
      <c r="H94" s="375" t="s">
        <v>858</v>
      </c>
      <c r="I94" s="377">
        <v>1.5</v>
      </c>
      <c r="J94" s="377"/>
      <c r="K94" s="377"/>
      <c r="L94" s="379"/>
      <c r="M94" s="379"/>
      <c r="N94" s="380"/>
      <c r="O94" s="377"/>
      <c r="P94" s="377"/>
      <c r="Q94" s="377"/>
      <c r="R94" s="377"/>
      <c r="S94" s="382"/>
      <c r="T94" s="375"/>
      <c r="U94" s="384"/>
      <c r="V94" s="384"/>
      <c r="W94" s="385"/>
      <c r="X94" s="375"/>
      <c r="Y94" s="377"/>
      <c r="Z94" s="377"/>
      <c r="AA94" s="377"/>
      <c r="AB94" s="377"/>
      <c r="AC94" s="377"/>
      <c r="AD94" s="377"/>
      <c r="AE94" s="386"/>
      <c r="AF94" s="378"/>
      <c r="AG94" s="387"/>
      <c r="AH94" s="375"/>
      <c r="AI94" s="377"/>
      <c r="AJ94" s="378"/>
      <c r="AK94" s="374"/>
      <c r="AL94" s="29"/>
    </row>
    <row r="95" spans="1:38" ht="25.5">
      <c r="A95" s="374">
        <v>81</v>
      </c>
      <c r="B95" s="375" t="s">
        <v>874</v>
      </c>
      <c r="C95" s="376" t="s">
        <v>868</v>
      </c>
      <c r="D95" s="377"/>
      <c r="E95" s="378" t="s">
        <v>601</v>
      </c>
      <c r="F95" s="379"/>
      <c r="G95" s="378"/>
      <c r="H95" s="375" t="s">
        <v>859</v>
      </c>
      <c r="I95" s="377">
        <v>1.5</v>
      </c>
      <c r="J95" s="377"/>
      <c r="K95" s="377"/>
      <c r="L95" s="379"/>
      <c r="M95" s="379"/>
      <c r="N95" s="380"/>
      <c r="O95" s="377"/>
      <c r="P95" s="377"/>
      <c r="Q95" s="377"/>
      <c r="R95" s="377"/>
      <c r="S95" s="382"/>
      <c r="T95" s="375"/>
      <c r="U95" s="384"/>
      <c r="V95" s="384"/>
      <c r="W95" s="385"/>
      <c r="X95" s="375"/>
      <c r="Y95" s="377"/>
      <c r="Z95" s="377"/>
      <c r="AA95" s="377"/>
      <c r="AB95" s="377"/>
      <c r="AC95" s="377"/>
      <c r="AD95" s="377"/>
      <c r="AE95" s="386"/>
      <c r="AF95" s="378"/>
      <c r="AG95" s="387"/>
      <c r="AH95" s="375"/>
      <c r="AI95" s="377"/>
      <c r="AJ95" s="378"/>
      <c r="AK95" s="374"/>
      <c r="AL95" s="29"/>
    </row>
    <row r="96" spans="1:38" ht="25.5">
      <c r="A96" s="374">
        <v>82</v>
      </c>
      <c r="B96" s="375" t="s">
        <v>874</v>
      </c>
      <c r="C96" s="376" t="s">
        <v>868</v>
      </c>
      <c r="D96" s="377"/>
      <c r="E96" s="378" t="s">
        <v>601</v>
      </c>
      <c r="F96" s="379"/>
      <c r="G96" s="378"/>
      <c r="H96" s="375" t="s">
        <v>859</v>
      </c>
      <c r="I96" s="377">
        <v>2</v>
      </c>
      <c r="J96" s="377"/>
      <c r="K96" s="377"/>
      <c r="L96" s="379"/>
      <c r="M96" s="379"/>
      <c r="N96" s="380"/>
      <c r="O96" s="377"/>
      <c r="P96" s="377"/>
      <c r="Q96" s="377"/>
      <c r="R96" s="377"/>
      <c r="S96" s="382"/>
      <c r="T96" s="375"/>
      <c r="U96" s="384"/>
      <c r="V96" s="384"/>
      <c r="W96" s="385"/>
      <c r="X96" s="375"/>
      <c r="Y96" s="377"/>
      <c r="Z96" s="377"/>
      <c r="AA96" s="377"/>
      <c r="AB96" s="377"/>
      <c r="AC96" s="377"/>
      <c r="AD96" s="377"/>
      <c r="AE96" s="386"/>
      <c r="AF96" s="378"/>
      <c r="AG96" s="387"/>
      <c r="AH96" s="375"/>
      <c r="AI96" s="377"/>
      <c r="AJ96" s="378"/>
      <c r="AK96" s="374"/>
      <c r="AL96" s="29"/>
    </row>
    <row r="97" spans="1:38" ht="38.25">
      <c r="A97" s="374">
        <v>83</v>
      </c>
      <c r="B97" s="375" t="s">
        <v>877</v>
      </c>
      <c r="C97" s="376" t="s">
        <v>868</v>
      </c>
      <c r="D97" s="377"/>
      <c r="E97" s="378" t="s">
        <v>601</v>
      </c>
      <c r="F97" s="389" t="s">
        <v>895</v>
      </c>
      <c r="G97" s="378"/>
      <c r="H97" s="375" t="s">
        <v>860</v>
      </c>
      <c r="I97" s="377">
        <v>0.5</v>
      </c>
      <c r="J97" s="377"/>
      <c r="K97" s="377"/>
      <c r="L97" s="379"/>
      <c r="M97" s="379"/>
      <c r="N97" s="380"/>
      <c r="O97" s="377"/>
      <c r="P97" s="377"/>
      <c r="Q97" s="377"/>
      <c r="R97" s="377"/>
      <c r="S97" s="382"/>
      <c r="T97" s="375"/>
      <c r="U97" s="384"/>
      <c r="V97" s="384"/>
      <c r="W97" s="385"/>
      <c r="X97" s="375"/>
      <c r="Y97" s="377"/>
      <c r="Z97" s="377"/>
      <c r="AA97" s="377"/>
      <c r="AB97" s="377"/>
      <c r="AC97" s="377"/>
      <c r="AD97" s="377"/>
      <c r="AE97" s="386"/>
      <c r="AF97" s="378"/>
      <c r="AG97" s="387"/>
      <c r="AH97" s="375"/>
      <c r="AI97" s="377"/>
      <c r="AJ97" s="378"/>
      <c r="AK97" s="374"/>
      <c r="AL97" s="29"/>
    </row>
    <row r="98" spans="1:38" ht="25.5">
      <c r="A98" s="374">
        <v>84</v>
      </c>
      <c r="B98" s="375" t="s">
        <v>877</v>
      </c>
      <c r="C98" s="376" t="s">
        <v>868</v>
      </c>
      <c r="D98" s="377"/>
      <c r="E98" s="378" t="s">
        <v>601</v>
      </c>
      <c r="F98" s="379" t="s">
        <v>891</v>
      </c>
      <c r="G98" s="378"/>
      <c r="H98" s="375" t="s">
        <v>861</v>
      </c>
      <c r="I98" s="377">
        <v>0.533</v>
      </c>
      <c r="J98" s="377"/>
      <c r="K98" s="377"/>
      <c r="L98" s="379"/>
      <c r="M98" s="379"/>
      <c r="N98" s="380"/>
      <c r="O98" s="377"/>
      <c r="P98" s="377"/>
      <c r="Q98" s="377"/>
      <c r="R98" s="377"/>
      <c r="S98" s="382"/>
      <c r="T98" s="375"/>
      <c r="U98" s="384"/>
      <c r="V98" s="384"/>
      <c r="W98" s="385"/>
      <c r="X98" s="375"/>
      <c r="Y98" s="377"/>
      <c r="Z98" s="377"/>
      <c r="AA98" s="377"/>
      <c r="AB98" s="377"/>
      <c r="AC98" s="377"/>
      <c r="AD98" s="377"/>
      <c r="AE98" s="386"/>
      <c r="AF98" s="378"/>
      <c r="AG98" s="387"/>
      <c r="AH98" s="375"/>
      <c r="AI98" s="377"/>
      <c r="AJ98" s="378"/>
      <c r="AK98" s="374"/>
      <c r="AL98" s="29"/>
    </row>
    <row r="99" spans="1:38" ht="12.75">
      <c r="A99" s="374">
        <v>85</v>
      </c>
      <c r="B99" s="375" t="s">
        <v>877</v>
      </c>
      <c r="C99" s="376" t="s">
        <v>868</v>
      </c>
      <c r="D99" s="377"/>
      <c r="E99" s="378" t="s">
        <v>601</v>
      </c>
      <c r="F99" s="379" t="s">
        <v>891</v>
      </c>
      <c r="G99" s="378"/>
      <c r="H99" s="375" t="s">
        <v>862</v>
      </c>
      <c r="I99" s="377">
        <v>1</v>
      </c>
      <c r="J99" s="377"/>
      <c r="K99" s="377"/>
      <c r="L99" s="379"/>
      <c r="M99" s="379"/>
      <c r="N99" s="380"/>
      <c r="O99" s="377"/>
      <c r="P99" s="377"/>
      <c r="Q99" s="377"/>
      <c r="R99" s="377"/>
      <c r="S99" s="382"/>
      <c r="T99" s="375"/>
      <c r="U99" s="384"/>
      <c r="V99" s="384"/>
      <c r="W99" s="385"/>
      <c r="X99" s="375"/>
      <c r="Y99" s="377"/>
      <c r="Z99" s="377"/>
      <c r="AA99" s="377"/>
      <c r="AB99" s="377"/>
      <c r="AC99" s="377"/>
      <c r="AD99" s="377"/>
      <c r="AE99" s="386"/>
      <c r="AF99" s="378"/>
      <c r="AG99" s="387"/>
      <c r="AH99" s="375"/>
      <c r="AI99" s="377"/>
      <c r="AJ99" s="378"/>
      <c r="AK99" s="374"/>
      <c r="AL99" s="29"/>
    </row>
    <row r="100" spans="1:38" ht="12.75">
      <c r="A100" s="374">
        <v>86</v>
      </c>
      <c r="B100" s="375" t="s">
        <v>877</v>
      </c>
      <c r="C100" s="376" t="s">
        <v>868</v>
      </c>
      <c r="D100" s="377"/>
      <c r="E100" s="378" t="s">
        <v>601</v>
      </c>
      <c r="F100" s="379" t="s">
        <v>891</v>
      </c>
      <c r="G100" s="378"/>
      <c r="H100" s="375" t="s">
        <v>862</v>
      </c>
      <c r="I100" s="377">
        <v>1</v>
      </c>
      <c r="J100" s="377"/>
      <c r="K100" s="377"/>
      <c r="L100" s="379"/>
      <c r="M100" s="379"/>
      <c r="N100" s="380"/>
      <c r="O100" s="377"/>
      <c r="P100" s="377"/>
      <c r="Q100" s="377"/>
      <c r="R100" s="377"/>
      <c r="S100" s="382"/>
      <c r="T100" s="375"/>
      <c r="U100" s="384"/>
      <c r="V100" s="384"/>
      <c r="W100" s="385"/>
      <c r="X100" s="375"/>
      <c r="Y100" s="377"/>
      <c r="Z100" s="377"/>
      <c r="AA100" s="377"/>
      <c r="AB100" s="377"/>
      <c r="AC100" s="377"/>
      <c r="AD100" s="377"/>
      <c r="AE100" s="386"/>
      <c r="AF100" s="378"/>
      <c r="AG100" s="387"/>
      <c r="AH100" s="375"/>
      <c r="AI100" s="377"/>
      <c r="AJ100" s="378"/>
      <c r="AK100" s="374"/>
      <c r="AL100" s="29"/>
    </row>
    <row r="101" spans="1:38" ht="38.25">
      <c r="A101" s="374">
        <v>87</v>
      </c>
      <c r="B101" s="375" t="s">
        <v>877</v>
      </c>
      <c r="C101" s="376" t="s">
        <v>868</v>
      </c>
      <c r="D101" s="377"/>
      <c r="E101" s="378" t="s">
        <v>851</v>
      </c>
      <c r="F101" s="379" t="s">
        <v>891</v>
      </c>
      <c r="G101" s="378"/>
      <c r="H101" s="375" t="s">
        <v>863</v>
      </c>
      <c r="I101" s="377">
        <v>1</v>
      </c>
      <c r="J101" s="377"/>
      <c r="K101" s="377"/>
      <c r="L101" s="379"/>
      <c r="M101" s="379"/>
      <c r="N101" s="380"/>
      <c r="O101" s="377"/>
      <c r="P101" s="377"/>
      <c r="Q101" s="377"/>
      <c r="R101" s="377"/>
      <c r="S101" s="382"/>
      <c r="T101" s="375"/>
      <c r="U101" s="384"/>
      <c r="V101" s="384"/>
      <c r="W101" s="385"/>
      <c r="X101" s="375"/>
      <c r="Y101" s="377"/>
      <c r="Z101" s="377"/>
      <c r="AA101" s="377"/>
      <c r="AB101" s="377"/>
      <c r="AC101" s="377"/>
      <c r="AD101" s="377"/>
      <c r="AE101" s="386"/>
      <c r="AF101" s="378"/>
      <c r="AG101" s="387"/>
      <c r="AH101" s="375"/>
      <c r="AI101" s="377"/>
      <c r="AJ101" s="378"/>
      <c r="AK101" s="374"/>
      <c r="AL101" s="29"/>
    </row>
    <row r="102" spans="1:38" ht="25.5">
      <c r="A102" s="374">
        <v>88</v>
      </c>
      <c r="B102" s="383" t="s">
        <v>886</v>
      </c>
      <c r="C102" s="376" t="s">
        <v>868</v>
      </c>
      <c r="D102" s="377"/>
      <c r="E102" s="378" t="s">
        <v>864</v>
      </c>
      <c r="F102" s="389" t="s">
        <v>890</v>
      </c>
      <c r="G102" s="378"/>
      <c r="H102" s="375" t="s">
        <v>618</v>
      </c>
      <c r="I102" s="377"/>
      <c r="J102" s="377"/>
      <c r="K102" s="377"/>
      <c r="L102" s="379"/>
      <c r="M102" s="379"/>
      <c r="N102" s="380"/>
      <c r="O102" s="377"/>
      <c r="P102" s="377"/>
      <c r="Q102" s="377"/>
      <c r="R102" s="377"/>
      <c r="S102" s="382"/>
      <c r="T102" s="375"/>
      <c r="U102" s="384"/>
      <c r="V102" s="384"/>
      <c r="W102" s="385"/>
      <c r="X102" s="375"/>
      <c r="Y102" s="377"/>
      <c r="Z102" s="377"/>
      <c r="AA102" s="377"/>
      <c r="AB102" s="377"/>
      <c r="AC102" s="377"/>
      <c r="AD102" s="377"/>
      <c r="AE102" s="386"/>
      <c r="AF102" s="378"/>
      <c r="AG102" s="387"/>
      <c r="AH102" s="375"/>
      <c r="AI102" s="377"/>
      <c r="AJ102" s="378"/>
      <c r="AK102" s="374"/>
      <c r="AL102" s="29"/>
    </row>
    <row r="103" spans="1:38" ht="25.5">
      <c r="A103" s="374">
        <v>89</v>
      </c>
      <c r="B103" s="383" t="s">
        <v>886</v>
      </c>
      <c r="C103" s="376" t="s">
        <v>868</v>
      </c>
      <c r="D103" s="377"/>
      <c r="E103" s="378" t="s">
        <v>864</v>
      </c>
      <c r="F103" s="389" t="s">
        <v>890</v>
      </c>
      <c r="G103" s="378"/>
      <c r="H103" s="375" t="s">
        <v>618</v>
      </c>
      <c r="I103" s="377"/>
      <c r="J103" s="377"/>
      <c r="K103" s="377"/>
      <c r="L103" s="379"/>
      <c r="M103" s="379"/>
      <c r="N103" s="380"/>
      <c r="O103" s="377"/>
      <c r="P103" s="377"/>
      <c r="Q103" s="377"/>
      <c r="R103" s="377"/>
      <c r="S103" s="382"/>
      <c r="T103" s="375"/>
      <c r="U103" s="384"/>
      <c r="V103" s="384"/>
      <c r="W103" s="385"/>
      <c r="X103" s="375"/>
      <c r="Y103" s="377"/>
      <c r="Z103" s="377"/>
      <c r="AA103" s="377"/>
      <c r="AB103" s="377"/>
      <c r="AC103" s="377"/>
      <c r="AD103" s="377"/>
      <c r="AE103" s="386"/>
      <c r="AF103" s="378"/>
      <c r="AG103" s="387"/>
      <c r="AH103" s="375"/>
      <c r="AI103" s="377"/>
      <c r="AJ103" s="378"/>
      <c r="AK103" s="374"/>
      <c r="AL103" s="29"/>
    </row>
    <row r="104" spans="1:38" ht="25.5">
      <c r="A104" s="374">
        <v>90</v>
      </c>
      <c r="B104" s="375" t="s">
        <v>877</v>
      </c>
      <c r="C104" s="376" t="s">
        <v>868</v>
      </c>
      <c r="D104" s="377"/>
      <c r="E104" s="378" t="s">
        <v>864</v>
      </c>
      <c r="F104" s="389" t="s">
        <v>890</v>
      </c>
      <c r="G104" s="378"/>
      <c r="H104" s="375" t="s">
        <v>865</v>
      </c>
      <c r="I104" s="377">
        <v>1.5</v>
      </c>
      <c r="J104" s="377"/>
      <c r="K104" s="377"/>
      <c r="L104" s="379"/>
      <c r="M104" s="379"/>
      <c r="N104" s="380"/>
      <c r="O104" s="377"/>
      <c r="P104" s="377"/>
      <c r="Q104" s="377"/>
      <c r="R104" s="377"/>
      <c r="S104" s="382"/>
      <c r="T104" s="375"/>
      <c r="U104" s="384"/>
      <c r="V104" s="384"/>
      <c r="W104" s="385"/>
      <c r="X104" s="375"/>
      <c r="Y104" s="377"/>
      <c r="Z104" s="377"/>
      <c r="AA104" s="377"/>
      <c r="AB104" s="377"/>
      <c r="AC104" s="377"/>
      <c r="AD104" s="377"/>
      <c r="AE104" s="386"/>
      <c r="AF104" s="378"/>
      <c r="AG104" s="387"/>
      <c r="AH104" s="375"/>
      <c r="AI104" s="377"/>
      <c r="AJ104" s="378"/>
      <c r="AK104" s="374"/>
      <c r="AL104" s="29"/>
    </row>
    <row r="105" spans="1:38" ht="25.5">
      <c r="A105" s="374">
        <v>91</v>
      </c>
      <c r="B105" s="375" t="s">
        <v>883</v>
      </c>
      <c r="C105" s="376" t="s">
        <v>868</v>
      </c>
      <c r="D105" s="377"/>
      <c r="E105" s="378" t="s">
        <v>601</v>
      </c>
      <c r="F105" s="379" t="s">
        <v>893</v>
      </c>
      <c r="G105" s="378"/>
      <c r="H105" s="375" t="s">
        <v>866</v>
      </c>
      <c r="I105" s="377">
        <v>0.8</v>
      </c>
      <c r="J105" s="377"/>
      <c r="K105" s="377"/>
      <c r="L105" s="379"/>
      <c r="M105" s="379"/>
      <c r="N105" s="380"/>
      <c r="O105" s="377"/>
      <c r="P105" s="377"/>
      <c r="Q105" s="377"/>
      <c r="R105" s="377"/>
      <c r="S105" s="382"/>
      <c r="T105" s="375"/>
      <c r="U105" s="384"/>
      <c r="V105" s="384"/>
      <c r="W105" s="385"/>
      <c r="X105" s="375"/>
      <c r="Y105" s="377"/>
      <c r="Z105" s="377"/>
      <c r="AA105" s="377"/>
      <c r="AB105" s="377"/>
      <c r="AC105" s="377"/>
      <c r="AD105" s="377"/>
      <c r="AE105" s="386"/>
      <c r="AF105" s="378"/>
      <c r="AG105" s="387"/>
      <c r="AH105" s="375"/>
      <c r="AI105" s="377"/>
      <c r="AJ105" s="378"/>
      <c r="AK105" s="374"/>
      <c r="AL105" s="29"/>
    </row>
    <row r="106" spans="1:38" ht="12.75">
      <c r="A106" s="374">
        <v>92</v>
      </c>
      <c r="B106" s="375" t="s">
        <v>878</v>
      </c>
      <c r="C106" s="376" t="s">
        <v>868</v>
      </c>
      <c r="D106" s="377"/>
      <c r="E106" s="378" t="s">
        <v>601</v>
      </c>
      <c r="F106" s="389" t="s">
        <v>897</v>
      </c>
      <c r="G106" s="378"/>
      <c r="H106" s="375" t="s">
        <v>604</v>
      </c>
      <c r="I106" s="377">
        <v>0.4</v>
      </c>
      <c r="J106" s="377"/>
      <c r="K106" s="377"/>
      <c r="L106" s="379"/>
      <c r="M106" s="379"/>
      <c r="N106" s="380"/>
      <c r="O106" s="377"/>
      <c r="P106" s="377"/>
      <c r="Q106" s="377"/>
      <c r="R106" s="377"/>
      <c r="S106" s="382"/>
      <c r="T106" s="375"/>
      <c r="U106" s="384"/>
      <c r="V106" s="384"/>
      <c r="W106" s="385"/>
      <c r="X106" s="375"/>
      <c r="Y106" s="377"/>
      <c r="Z106" s="377"/>
      <c r="AA106" s="377"/>
      <c r="AB106" s="377"/>
      <c r="AC106" s="377"/>
      <c r="AD106" s="377"/>
      <c r="AE106" s="386"/>
      <c r="AF106" s="378"/>
      <c r="AG106" s="387"/>
      <c r="AH106" s="375"/>
      <c r="AI106" s="377"/>
      <c r="AJ106" s="378"/>
      <c r="AK106" s="374"/>
      <c r="AL106" s="29"/>
    </row>
    <row r="107" spans="1:38" ht="12.75">
      <c r="A107" s="374">
        <v>93</v>
      </c>
      <c r="B107" s="375" t="s">
        <v>878</v>
      </c>
      <c r="C107" s="376" t="s">
        <v>868</v>
      </c>
      <c r="D107" s="377"/>
      <c r="E107" s="378" t="s">
        <v>601</v>
      </c>
      <c r="F107" s="379" t="s">
        <v>900</v>
      </c>
      <c r="G107" s="378"/>
      <c r="H107" s="375" t="s">
        <v>616</v>
      </c>
      <c r="I107" s="377">
        <v>1</v>
      </c>
      <c r="J107" s="377"/>
      <c r="K107" s="377"/>
      <c r="L107" s="379"/>
      <c r="M107" s="379"/>
      <c r="N107" s="380"/>
      <c r="O107" s="377"/>
      <c r="P107" s="377"/>
      <c r="Q107" s="377"/>
      <c r="R107" s="377"/>
      <c r="S107" s="382"/>
      <c r="T107" s="375"/>
      <c r="U107" s="384"/>
      <c r="V107" s="384"/>
      <c r="W107" s="385"/>
      <c r="X107" s="375"/>
      <c r="Y107" s="377"/>
      <c r="Z107" s="377"/>
      <c r="AA107" s="377"/>
      <c r="AB107" s="377"/>
      <c r="AC107" s="377"/>
      <c r="AD107" s="377"/>
      <c r="AE107" s="386"/>
      <c r="AF107" s="378"/>
      <c r="AG107" s="387"/>
      <c r="AH107" s="375"/>
      <c r="AI107" s="377"/>
      <c r="AJ107" s="378"/>
      <c r="AK107" s="374"/>
      <c r="AL107" s="29"/>
    </row>
    <row r="108" spans="1:38" ht="12.75">
      <c r="A108" s="374">
        <v>94</v>
      </c>
      <c r="B108" s="375" t="s">
        <v>878</v>
      </c>
      <c r="C108" s="376" t="s">
        <v>868</v>
      </c>
      <c r="D108" s="377"/>
      <c r="E108" s="378" t="s">
        <v>601</v>
      </c>
      <c r="F108" s="379" t="s">
        <v>900</v>
      </c>
      <c r="G108" s="378"/>
      <c r="H108" s="375" t="s">
        <v>604</v>
      </c>
      <c r="I108" s="377">
        <v>0.8</v>
      </c>
      <c r="J108" s="377"/>
      <c r="K108" s="377"/>
      <c r="L108" s="379"/>
      <c r="M108" s="379"/>
      <c r="N108" s="380"/>
      <c r="O108" s="377"/>
      <c r="P108" s="377"/>
      <c r="Q108" s="377"/>
      <c r="R108" s="377"/>
      <c r="S108" s="382"/>
      <c r="T108" s="375"/>
      <c r="U108" s="384"/>
      <c r="V108" s="384"/>
      <c r="W108" s="385"/>
      <c r="X108" s="375"/>
      <c r="Y108" s="377"/>
      <c r="Z108" s="377"/>
      <c r="AA108" s="377"/>
      <c r="AB108" s="377"/>
      <c r="AC108" s="377"/>
      <c r="AD108" s="377"/>
      <c r="AE108" s="386"/>
      <c r="AF108" s="378"/>
      <c r="AG108" s="387"/>
      <c r="AH108" s="375"/>
      <c r="AI108" s="377"/>
      <c r="AJ108" s="378"/>
      <c r="AK108" s="374"/>
      <c r="AL108" s="29"/>
    </row>
    <row r="109" spans="1:38" ht="12.75">
      <c r="A109" s="374">
        <v>95</v>
      </c>
      <c r="B109" s="375" t="s">
        <v>882</v>
      </c>
      <c r="C109" s="376" t="s">
        <v>868</v>
      </c>
      <c r="D109" s="377"/>
      <c r="E109" s="378" t="s">
        <v>601</v>
      </c>
      <c r="F109" s="379"/>
      <c r="G109" s="378"/>
      <c r="H109" s="375"/>
      <c r="I109" s="377"/>
      <c r="J109" s="377"/>
      <c r="K109" s="377"/>
      <c r="L109" s="379"/>
      <c r="M109" s="379"/>
      <c r="N109" s="380"/>
      <c r="O109" s="377"/>
      <c r="P109" s="377"/>
      <c r="Q109" s="377"/>
      <c r="R109" s="377"/>
      <c r="S109" s="382"/>
      <c r="T109" s="375"/>
      <c r="U109" s="384"/>
      <c r="V109" s="384"/>
      <c r="W109" s="385"/>
      <c r="X109" s="375"/>
      <c r="Y109" s="377"/>
      <c r="Z109" s="377"/>
      <c r="AA109" s="377"/>
      <c r="AB109" s="377"/>
      <c r="AC109" s="377"/>
      <c r="AD109" s="377"/>
      <c r="AE109" s="386"/>
      <c r="AF109" s="378"/>
      <c r="AG109" s="387"/>
      <c r="AH109" s="375"/>
      <c r="AI109" s="377"/>
      <c r="AJ109" s="378">
        <v>20</v>
      </c>
      <c r="AK109" s="374"/>
      <c r="AL109" s="29"/>
    </row>
    <row r="110" spans="1:38" ht="12.75">
      <c r="A110" s="374">
        <v>96</v>
      </c>
      <c r="B110" s="375" t="s">
        <v>882</v>
      </c>
      <c r="C110" s="376" t="s">
        <v>868</v>
      </c>
      <c r="D110" s="377"/>
      <c r="E110" s="378" t="s">
        <v>851</v>
      </c>
      <c r="F110" s="379"/>
      <c r="G110" s="378"/>
      <c r="H110" s="375"/>
      <c r="I110" s="377"/>
      <c r="J110" s="377"/>
      <c r="K110" s="377"/>
      <c r="L110" s="379"/>
      <c r="M110" s="379"/>
      <c r="N110" s="380"/>
      <c r="O110" s="377"/>
      <c r="P110" s="377"/>
      <c r="Q110" s="377"/>
      <c r="R110" s="377"/>
      <c r="S110" s="382"/>
      <c r="T110" s="375"/>
      <c r="U110" s="384"/>
      <c r="V110" s="384"/>
      <c r="W110" s="385"/>
      <c r="X110" s="375"/>
      <c r="Y110" s="377"/>
      <c r="Z110" s="377"/>
      <c r="AA110" s="377"/>
      <c r="AB110" s="377"/>
      <c r="AC110" s="377"/>
      <c r="AD110" s="377"/>
      <c r="AE110" s="386"/>
      <c r="AF110" s="378"/>
      <c r="AG110" s="387"/>
      <c r="AH110" s="375"/>
      <c r="AI110" s="377"/>
      <c r="AJ110" s="378">
        <v>95</v>
      </c>
      <c r="AK110" s="374"/>
      <c r="AL110" s="29"/>
    </row>
    <row r="111" spans="1:38" ht="25.5">
      <c r="A111" s="374">
        <v>97</v>
      </c>
      <c r="B111" s="375" t="s">
        <v>882</v>
      </c>
      <c r="C111" s="376" t="s">
        <v>868</v>
      </c>
      <c r="D111" s="377"/>
      <c r="E111" s="378" t="s">
        <v>851</v>
      </c>
      <c r="F111" s="379" t="s">
        <v>892</v>
      </c>
      <c r="G111" s="378"/>
      <c r="H111" s="375" t="s">
        <v>867</v>
      </c>
      <c r="I111" s="377"/>
      <c r="J111" s="377"/>
      <c r="K111" s="377"/>
      <c r="L111" s="379"/>
      <c r="M111" s="379"/>
      <c r="N111" s="380"/>
      <c r="O111" s="377"/>
      <c r="P111" s="377"/>
      <c r="Q111" s="377"/>
      <c r="R111" s="377"/>
      <c r="S111" s="382"/>
      <c r="T111" s="375"/>
      <c r="U111" s="384"/>
      <c r="V111" s="384"/>
      <c r="W111" s="385"/>
      <c r="X111" s="375"/>
      <c r="Y111" s="377"/>
      <c r="Z111" s="377"/>
      <c r="AA111" s="377"/>
      <c r="AB111" s="377"/>
      <c r="AC111" s="377"/>
      <c r="AD111" s="377"/>
      <c r="AE111" s="386"/>
      <c r="AF111" s="378"/>
      <c r="AG111" s="387"/>
      <c r="AH111" s="375"/>
      <c r="AI111" s="377"/>
      <c r="AJ111" s="378"/>
      <c r="AK111" s="374"/>
      <c r="AL111" s="29"/>
    </row>
    <row r="112" spans="1:38" ht="12.75">
      <c r="A112" s="374">
        <v>98</v>
      </c>
      <c r="B112" s="375" t="s">
        <v>884</v>
      </c>
      <c r="C112" s="376" t="s">
        <v>868</v>
      </c>
      <c r="D112" s="377"/>
      <c r="E112" s="378" t="s">
        <v>601</v>
      </c>
      <c r="F112" s="379" t="s">
        <v>888</v>
      </c>
      <c r="G112" s="378"/>
      <c r="H112" s="375" t="s">
        <v>849</v>
      </c>
      <c r="I112" s="377">
        <v>1.2</v>
      </c>
      <c r="J112" s="377"/>
      <c r="K112" s="377"/>
      <c r="L112" s="379"/>
      <c r="M112" s="379"/>
      <c r="N112" s="380"/>
      <c r="O112" s="377"/>
      <c r="P112" s="377"/>
      <c r="Q112" s="377"/>
      <c r="R112" s="377"/>
      <c r="S112" s="382"/>
      <c r="T112" s="375"/>
      <c r="U112" s="384"/>
      <c r="V112" s="384"/>
      <c r="W112" s="385"/>
      <c r="X112" s="375"/>
      <c r="Y112" s="377"/>
      <c r="Z112" s="377"/>
      <c r="AA112" s="377"/>
      <c r="AB112" s="377"/>
      <c r="AC112" s="377"/>
      <c r="AD112" s="377"/>
      <c r="AE112" s="386"/>
      <c r="AF112" s="378"/>
      <c r="AG112" s="387"/>
      <c r="AH112" s="375"/>
      <c r="AI112" s="377"/>
      <c r="AJ112" s="378">
        <v>14.9</v>
      </c>
      <c r="AK112" s="374"/>
      <c r="AL112" s="29"/>
    </row>
    <row r="113" spans="1:38" ht="12.75">
      <c r="A113" s="374">
        <v>99</v>
      </c>
      <c r="B113" s="375" t="s">
        <v>876</v>
      </c>
      <c r="C113" s="376" t="s">
        <v>868</v>
      </c>
      <c r="D113" s="377"/>
      <c r="E113" s="378" t="s">
        <v>601</v>
      </c>
      <c r="F113" s="379"/>
      <c r="G113" s="378"/>
      <c r="H113" s="375"/>
      <c r="I113" s="377"/>
      <c r="J113" s="377"/>
      <c r="K113" s="377"/>
      <c r="L113" s="379"/>
      <c r="M113" s="379"/>
      <c r="N113" s="380"/>
      <c r="O113" s="377"/>
      <c r="P113" s="377"/>
      <c r="Q113" s="377"/>
      <c r="R113" s="377"/>
      <c r="S113" s="382"/>
      <c r="T113" s="375"/>
      <c r="U113" s="384"/>
      <c r="V113" s="384"/>
      <c r="W113" s="385"/>
      <c r="X113" s="375"/>
      <c r="Y113" s="377"/>
      <c r="Z113" s="377"/>
      <c r="AA113" s="377"/>
      <c r="AB113" s="377"/>
      <c r="AC113" s="377"/>
      <c r="AD113" s="377"/>
      <c r="AE113" s="386"/>
      <c r="AF113" s="378"/>
      <c r="AG113" s="387"/>
      <c r="AH113" s="375"/>
      <c r="AI113" s="377"/>
      <c r="AJ113" s="378"/>
      <c r="AK113" s="374"/>
      <c r="AL113" s="29"/>
    </row>
    <row r="114" spans="1:38" ht="12.75">
      <c r="A114" s="374">
        <v>100</v>
      </c>
      <c r="B114" s="375" t="s">
        <v>876</v>
      </c>
      <c r="C114" s="376" t="s">
        <v>868</v>
      </c>
      <c r="D114" s="377"/>
      <c r="E114" s="378" t="s">
        <v>601</v>
      </c>
      <c r="F114" s="379"/>
      <c r="G114" s="378"/>
      <c r="H114" s="375"/>
      <c r="I114" s="377"/>
      <c r="J114" s="377"/>
      <c r="K114" s="377"/>
      <c r="L114" s="379"/>
      <c r="M114" s="379"/>
      <c r="N114" s="380"/>
      <c r="O114" s="377"/>
      <c r="P114" s="377"/>
      <c r="Q114" s="377"/>
      <c r="R114" s="377"/>
      <c r="S114" s="382"/>
      <c r="T114" s="375"/>
      <c r="U114" s="384"/>
      <c r="V114" s="384"/>
      <c r="W114" s="385"/>
      <c r="X114" s="375"/>
      <c r="Y114" s="377"/>
      <c r="Z114" s="377"/>
      <c r="AA114" s="377"/>
      <c r="AB114" s="377"/>
      <c r="AC114" s="377"/>
      <c r="AD114" s="377"/>
      <c r="AE114" s="386"/>
      <c r="AF114" s="378"/>
      <c r="AG114" s="387"/>
      <c r="AH114" s="375"/>
      <c r="AI114" s="377"/>
      <c r="AJ114" s="378"/>
      <c r="AK114" s="374"/>
      <c r="AL114" s="29"/>
    </row>
    <row r="115" spans="1:38" ht="12.75">
      <c r="A115" s="374">
        <v>101</v>
      </c>
      <c r="B115" s="375" t="s">
        <v>876</v>
      </c>
      <c r="C115" s="376" t="s">
        <v>868</v>
      </c>
      <c r="D115" s="377"/>
      <c r="E115" s="378" t="s">
        <v>601</v>
      </c>
      <c r="F115" s="379"/>
      <c r="G115" s="378"/>
      <c r="H115" s="375"/>
      <c r="I115" s="377"/>
      <c r="J115" s="377"/>
      <c r="K115" s="377"/>
      <c r="L115" s="379"/>
      <c r="M115" s="379"/>
      <c r="N115" s="380"/>
      <c r="O115" s="377"/>
      <c r="P115" s="377"/>
      <c r="Q115" s="377"/>
      <c r="R115" s="377"/>
      <c r="S115" s="382"/>
      <c r="T115" s="375"/>
      <c r="U115" s="384"/>
      <c r="V115" s="384"/>
      <c r="W115" s="385"/>
      <c r="X115" s="375"/>
      <c r="Y115" s="377"/>
      <c r="Z115" s="377"/>
      <c r="AA115" s="377"/>
      <c r="AB115" s="377"/>
      <c r="AC115" s="377"/>
      <c r="AD115" s="377"/>
      <c r="AE115" s="386"/>
      <c r="AF115" s="378"/>
      <c r="AG115" s="387"/>
      <c r="AH115" s="375"/>
      <c r="AI115" s="377"/>
      <c r="AJ115" s="378"/>
      <c r="AK115" s="374"/>
      <c r="AL115" s="29"/>
    </row>
    <row r="116" spans="1:38" ht="12.75">
      <c r="A116" s="374">
        <v>102</v>
      </c>
      <c r="B116" s="375" t="s">
        <v>876</v>
      </c>
      <c r="C116" s="376" t="s">
        <v>868</v>
      </c>
      <c r="D116" s="377"/>
      <c r="E116" s="378" t="s">
        <v>601</v>
      </c>
      <c r="F116" s="379"/>
      <c r="G116" s="378"/>
      <c r="H116" s="375"/>
      <c r="I116" s="377"/>
      <c r="J116" s="377"/>
      <c r="K116" s="377"/>
      <c r="L116" s="379"/>
      <c r="M116" s="379"/>
      <c r="N116" s="380"/>
      <c r="O116" s="377"/>
      <c r="P116" s="377"/>
      <c r="Q116" s="377"/>
      <c r="R116" s="377"/>
      <c r="S116" s="382"/>
      <c r="T116" s="375"/>
      <c r="U116" s="384"/>
      <c r="V116" s="384"/>
      <c r="W116" s="385"/>
      <c r="X116" s="375"/>
      <c r="Y116" s="377"/>
      <c r="Z116" s="377"/>
      <c r="AA116" s="377"/>
      <c r="AB116" s="377"/>
      <c r="AC116" s="377"/>
      <c r="AD116" s="377"/>
      <c r="AE116" s="386"/>
      <c r="AF116" s="378"/>
      <c r="AG116" s="387"/>
      <c r="AH116" s="375"/>
      <c r="AI116" s="377"/>
      <c r="AJ116" s="378"/>
      <c r="AK116" s="374"/>
      <c r="AL116" s="29"/>
    </row>
    <row r="117" spans="1:38" ht="13.5" thickBot="1">
      <c r="A117" s="390">
        <v>103</v>
      </c>
      <c r="B117" s="391" t="s">
        <v>872</v>
      </c>
      <c r="C117" s="392" t="s">
        <v>868</v>
      </c>
      <c r="D117" s="393"/>
      <c r="E117" s="394" t="s">
        <v>601</v>
      </c>
      <c r="F117" s="395" t="s">
        <v>896</v>
      </c>
      <c r="G117" s="394"/>
      <c r="H117" s="391"/>
      <c r="I117" s="393"/>
      <c r="J117" s="393"/>
      <c r="K117" s="393"/>
      <c r="L117" s="396"/>
      <c r="M117" s="396"/>
      <c r="N117" s="397"/>
      <c r="O117" s="393"/>
      <c r="P117" s="393"/>
      <c r="Q117" s="393"/>
      <c r="R117" s="393"/>
      <c r="S117" s="398"/>
      <c r="T117" s="391"/>
      <c r="U117" s="399"/>
      <c r="V117" s="399"/>
      <c r="W117" s="400"/>
      <c r="X117" s="391"/>
      <c r="Y117" s="393"/>
      <c r="Z117" s="393"/>
      <c r="AA117" s="393"/>
      <c r="AB117" s="393"/>
      <c r="AC117" s="393"/>
      <c r="AD117" s="393"/>
      <c r="AE117" s="401"/>
      <c r="AF117" s="394"/>
      <c r="AG117" s="402"/>
      <c r="AH117" s="391"/>
      <c r="AI117" s="393"/>
      <c r="AJ117" s="394"/>
      <c r="AK117" s="390"/>
      <c r="AL117" s="29"/>
    </row>
  </sheetData>
  <mergeCells count="9">
    <mergeCell ref="H12:S12"/>
    <mergeCell ref="T12:AK12"/>
    <mergeCell ref="B13:G13"/>
    <mergeCell ref="H13:N13"/>
    <mergeCell ref="O13:S13"/>
    <mergeCell ref="T13:W13"/>
    <mergeCell ref="X13:AF13"/>
    <mergeCell ref="AH13:AJ13"/>
    <mergeCell ref="A12:B12"/>
  </mergeCells>
  <dataValidations count="3">
    <dataValidation type="list" allowBlank="1" showInputMessage="1" showErrorMessage="1" sqref="AF17:AF23 AE24:AE30 AD17:AD23 Z15:AA16 X17:AC30 D17:D30 O17:O19 G15:G30">
      <formula1>yn</formula1>
    </dataValidation>
    <dataValidation type="decimal" operator="greaterThan" allowBlank="1" showInputMessage="1" showErrorMessage="1" sqref="I91:I92 K17:L30 I17:I30 I116:I117 I101:I114">
      <formula1>0</formula1>
    </dataValidation>
    <dataValidation type="list" allowBlank="1" showInputMessage="1" showErrorMessage="1" sqref="E110:E111 E101:E104 E17:E30">
      <formula1>ie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22"/>
  </sheetPr>
  <dimension ref="A1:ID481"/>
  <sheetViews>
    <sheetView showGridLines="0" zoomScale="70" zoomScaleNormal="70" zoomScaleSheetLayoutView="7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4" sqref="A4"/>
    </sheetView>
  </sheetViews>
  <sheetFormatPr defaultColWidth="9.140625" defaultRowHeight="12.75"/>
  <cols>
    <col min="1" max="2" width="9.140625" style="663" customWidth="1"/>
    <col min="3" max="3" width="24.8515625" style="4" customWidth="1"/>
    <col min="4" max="4" width="24.7109375" style="4" customWidth="1"/>
    <col min="5" max="5" width="12.7109375" style="4" customWidth="1"/>
    <col min="6" max="6" width="13.57421875" style="4" customWidth="1"/>
    <col min="7" max="7" width="10.57421875" style="4" customWidth="1"/>
    <col min="8" max="8" width="9.140625" style="4" customWidth="1"/>
    <col min="9" max="9" width="13.28125" style="4" customWidth="1"/>
    <col min="10" max="10" width="24.57421875" style="4" customWidth="1"/>
    <col min="11" max="11" width="14.140625" style="4" customWidth="1"/>
    <col min="12" max="12" width="12.7109375" style="4" customWidth="1"/>
    <col min="13" max="13" width="13.28125" style="4" customWidth="1"/>
    <col min="14" max="14" width="9.57421875" style="4" bestFit="1" customWidth="1"/>
    <col min="15" max="16" width="9.140625" style="4" customWidth="1"/>
    <col min="17" max="17" width="9.57421875" style="4" bestFit="1" customWidth="1"/>
    <col min="18" max="25" width="9.140625" style="4" customWidth="1"/>
    <col min="26" max="26" width="24.57421875" style="4" customWidth="1"/>
    <col min="27" max="42" width="9.140625" style="4" customWidth="1"/>
    <col min="43" max="43" width="9.57421875" style="4" bestFit="1" customWidth="1"/>
    <col min="44" max="44" width="23.8515625" style="4" customWidth="1"/>
  </cols>
  <sheetData>
    <row r="1" spans="1:44" ht="39" customHeight="1" thickBot="1">
      <c r="A1" s="164"/>
      <c r="B1" s="816" t="s">
        <v>920</v>
      </c>
      <c r="C1" s="816"/>
      <c r="D1" s="816"/>
      <c r="E1" s="23"/>
      <c r="F1" s="23"/>
      <c r="G1" s="23"/>
      <c r="H1" s="23"/>
      <c r="I1" s="23"/>
      <c r="J1" s="23"/>
      <c r="K1" s="23"/>
      <c r="L1" s="815"/>
      <c r="M1" s="815"/>
      <c r="N1" s="815"/>
      <c r="O1" s="815"/>
      <c r="P1" s="815"/>
      <c r="Q1" s="815"/>
      <c r="R1" s="815"/>
      <c r="S1" s="815"/>
      <c r="T1" s="815"/>
      <c r="U1" s="815"/>
      <c r="V1" s="815"/>
      <c r="W1" s="815"/>
      <c r="X1" s="815"/>
      <c r="Y1" s="815"/>
      <c r="Z1" s="815"/>
      <c r="AA1" s="815"/>
      <c r="AB1" s="815"/>
      <c r="AC1" s="815"/>
      <c r="AD1" s="815"/>
      <c r="AE1" s="815"/>
      <c r="AF1" s="815"/>
      <c r="AG1" s="815"/>
      <c r="AH1" s="815"/>
      <c r="AI1" s="815"/>
      <c r="AJ1" s="815"/>
      <c r="AK1" s="815"/>
      <c r="AL1" s="815"/>
      <c r="AM1" s="815"/>
      <c r="AN1" s="815"/>
      <c r="AO1" s="815"/>
      <c r="AP1" s="815"/>
      <c r="AQ1" s="815"/>
      <c r="AR1" s="821"/>
    </row>
    <row r="2" spans="1:44" ht="41.25" customHeight="1">
      <c r="A2" s="264"/>
      <c r="B2" s="265"/>
      <c r="C2" s="817" t="s">
        <v>285</v>
      </c>
      <c r="D2" s="818"/>
      <c r="E2" s="818"/>
      <c r="F2" s="818"/>
      <c r="G2" s="818"/>
      <c r="H2" s="818"/>
      <c r="I2" s="818"/>
      <c r="J2" s="818"/>
      <c r="K2" s="819"/>
      <c r="L2" s="817" t="s">
        <v>286</v>
      </c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9"/>
      <c r="X2" s="817" t="s">
        <v>287</v>
      </c>
      <c r="Y2" s="818"/>
      <c r="Z2" s="818"/>
      <c r="AA2" s="818"/>
      <c r="AB2" s="818"/>
      <c r="AC2" s="819"/>
      <c r="AD2" s="817" t="s">
        <v>290</v>
      </c>
      <c r="AE2" s="818"/>
      <c r="AF2" s="818"/>
      <c r="AG2" s="819"/>
      <c r="AH2" s="820" t="s">
        <v>288</v>
      </c>
      <c r="AI2" s="820"/>
      <c r="AJ2" s="820"/>
      <c r="AK2" s="820"/>
      <c r="AL2" s="820"/>
      <c r="AM2" s="820"/>
      <c r="AN2" s="820"/>
      <c r="AO2" s="24"/>
      <c r="AP2" s="822" t="s">
        <v>289</v>
      </c>
      <c r="AQ2" s="820"/>
      <c r="AR2" s="823"/>
    </row>
    <row r="3" spans="1:44" s="2" customFormat="1" ht="172.5" customHeight="1" thickBot="1">
      <c r="A3" s="18" t="s">
        <v>202</v>
      </c>
      <c r="B3" s="269" t="s">
        <v>282</v>
      </c>
      <c r="C3" s="278" t="s">
        <v>283</v>
      </c>
      <c r="D3" s="279" t="s">
        <v>392</v>
      </c>
      <c r="E3" s="279" t="s">
        <v>375</v>
      </c>
      <c r="F3" s="279" t="s">
        <v>393</v>
      </c>
      <c r="G3" s="279" t="s">
        <v>389</v>
      </c>
      <c r="H3" s="266" t="s">
        <v>391</v>
      </c>
      <c r="I3" s="266" t="s">
        <v>374</v>
      </c>
      <c r="J3" s="266" t="s">
        <v>373</v>
      </c>
      <c r="K3" s="280" t="s">
        <v>294</v>
      </c>
      <c r="L3" s="287" t="s">
        <v>291</v>
      </c>
      <c r="M3" s="16" t="s">
        <v>372</v>
      </c>
      <c r="N3" s="16" t="s">
        <v>394</v>
      </c>
      <c r="O3" s="16" t="s">
        <v>292</v>
      </c>
      <c r="P3" s="16" t="s">
        <v>293</v>
      </c>
      <c r="Q3" s="482" t="s">
        <v>752</v>
      </c>
      <c r="R3" s="16" t="s">
        <v>378</v>
      </c>
      <c r="S3" s="27" t="s">
        <v>371</v>
      </c>
      <c r="T3" s="27" t="s">
        <v>380</v>
      </c>
      <c r="U3" s="27" t="s">
        <v>370</v>
      </c>
      <c r="V3" s="27" t="s">
        <v>390</v>
      </c>
      <c r="W3" s="288" t="s">
        <v>381</v>
      </c>
      <c r="X3" s="302" t="s">
        <v>382</v>
      </c>
      <c r="Y3" s="13" t="s">
        <v>295</v>
      </c>
      <c r="Z3" s="16" t="s">
        <v>383</v>
      </c>
      <c r="AA3" s="27" t="s">
        <v>300</v>
      </c>
      <c r="AB3" s="27" t="s">
        <v>365</v>
      </c>
      <c r="AC3" s="288" t="s">
        <v>384</v>
      </c>
      <c r="AD3" s="308" t="s">
        <v>385</v>
      </c>
      <c r="AE3" s="27" t="s">
        <v>386</v>
      </c>
      <c r="AF3" s="27" t="s">
        <v>387</v>
      </c>
      <c r="AG3" s="288" t="s">
        <v>388</v>
      </c>
      <c r="AH3" s="12" t="s">
        <v>368</v>
      </c>
      <c r="AI3" s="12" t="s">
        <v>367</v>
      </c>
      <c r="AJ3" s="16" t="s">
        <v>379</v>
      </c>
      <c r="AK3" s="16" t="s">
        <v>296</v>
      </c>
      <c r="AL3" s="13" t="s">
        <v>366</v>
      </c>
      <c r="AM3" s="20" t="s">
        <v>376</v>
      </c>
      <c r="AN3" s="20" t="s">
        <v>377</v>
      </c>
      <c r="AO3" s="12" t="s">
        <v>298</v>
      </c>
      <c r="AP3" s="16" t="s">
        <v>299</v>
      </c>
      <c r="AQ3" s="17" t="s">
        <v>297</v>
      </c>
      <c r="AR3" s="19" t="s">
        <v>284</v>
      </c>
    </row>
    <row r="4" spans="1:44" ht="25.5">
      <c r="A4" s="270"/>
      <c r="B4" s="271">
        <v>1</v>
      </c>
      <c r="C4" s="661"/>
      <c r="D4" s="46"/>
      <c r="E4" s="43" t="s">
        <v>430</v>
      </c>
      <c r="F4" s="46" t="s">
        <v>216</v>
      </c>
      <c r="G4" s="46" t="s">
        <v>273</v>
      </c>
      <c r="H4" s="172"/>
      <c r="I4" s="189" t="s">
        <v>433</v>
      </c>
      <c r="J4" s="172"/>
      <c r="K4" s="44">
        <v>1</v>
      </c>
      <c r="L4" s="337" t="s">
        <v>434</v>
      </c>
      <c r="M4" s="338">
        <v>2</v>
      </c>
      <c r="N4" s="463">
        <v>2.8</v>
      </c>
      <c r="O4" s="338" t="s">
        <v>435</v>
      </c>
      <c r="P4" s="338">
        <v>4096</v>
      </c>
      <c r="Q4" s="338">
        <v>4</v>
      </c>
      <c r="R4" s="338">
        <v>2</v>
      </c>
      <c r="S4" s="339">
        <v>640</v>
      </c>
      <c r="T4" s="339" t="s">
        <v>436</v>
      </c>
      <c r="U4" s="339" t="s">
        <v>437</v>
      </c>
      <c r="V4" s="339" t="s">
        <v>395</v>
      </c>
      <c r="W4" s="341" t="s">
        <v>210</v>
      </c>
      <c r="X4" s="337">
        <v>1</v>
      </c>
      <c r="Y4" s="338" t="s">
        <v>439</v>
      </c>
      <c r="Z4" s="338">
        <v>256</v>
      </c>
      <c r="AA4" s="339" t="s">
        <v>440</v>
      </c>
      <c r="AB4" s="339"/>
      <c r="AC4" s="341" t="s">
        <v>214</v>
      </c>
      <c r="AD4" s="483">
        <v>120</v>
      </c>
      <c r="AE4" s="484">
        <v>87.1</v>
      </c>
      <c r="AF4" s="484" t="s">
        <v>215</v>
      </c>
      <c r="AG4" s="341" t="s">
        <v>215</v>
      </c>
      <c r="AH4" s="344" t="s">
        <v>215</v>
      </c>
      <c r="AI4" s="338" t="s">
        <v>215</v>
      </c>
      <c r="AJ4" s="338" t="s">
        <v>215</v>
      </c>
      <c r="AK4" s="338" t="s">
        <v>215</v>
      </c>
      <c r="AL4" s="338">
        <v>1000</v>
      </c>
      <c r="AM4" s="345">
        <v>1000</v>
      </c>
      <c r="AN4" s="337">
        <v>115</v>
      </c>
      <c r="AO4" s="338">
        <v>1.44</v>
      </c>
      <c r="AP4" s="338">
        <v>1.79</v>
      </c>
      <c r="AQ4" s="341">
        <v>17.3</v>
      </c>
      <c r="AR4" s="347"/>
    </row>
    <row r="5" spans="1:44" ht="25.5">
      <c r="A5" s="267"/>
      <c r="B5" s="268">
        <v>2</v>
      </c>
      <c r="C5" s="661"/>
      <c r="D5" s="46"/>
      <c r="E5" s="43" t="s">
        <v>430</v>
      </c>
      <c r="F5" s="46" t="s">
        <v>216</v>
      </c>
      <c r="G5" s="46" t="s">
        <v>273</v>
      </c>
      <c r="H5" s="172"/>
      <c r="I5" s="189" t="s">
        <v>433</v>
      </c>
      <c r="J5" s="172"/>
      <c r="K5" s="44">
        <v>1</v>
      </c>
      <c r="L5" s="42" t="s">
        <v>434</v>
      </c>
      <c r="M5" s="43">
        <v>2</v>
      </c>
      <c r="N5" s="464">
        <v>2.8</v>
      </c>
      <c r="O5" s="43" t="s">
        <v>435</v>
      </c>
      <c r="P5" s="43">
        <v>4096</v>
      </c>
      <c r="Q5" s="43">
        <v>4</v>
      </c>
      <c r="R5" s="43">
        <v>2</v>
      </c>
      <c r="S5" s="172">
        <v>640</v>
      </c>
      <c r="T5" s="172" t="s">
        <v>436</v>
      </c>
      <c r="U5" s="172" t="s">
        <v>437</v>
      </c>
      <c r="V5" s="172" t="s">
        <v>395</v>
      </c>
      <c r="W5" s="44" t="s">
        <v>210</v>
      </c>
      <c r="X5" s="42">
        <v>1</v>
      </c>
      <c r="Y5" s="43" t="s">
        <v>439</v>
      </c>
      <c r="Z5" s="43">
        <v>256</v>
      </c>
      <c r="AA5" s="172" t="s">
        <v>440</v>
      </c>
      <c r="AB5" s="172"/>
      <c r="AC5" s="44" t="s">
        <v>214</v>
      </c>
      <c r="AD5" s="485">
        <v>120</v>
      </c>
      <c r="AE5" s="486">
        <v>87.1</v>
      </c>
      <c r="AF5" s="486" t="s">
        <v>215</v>
      </c>
      <c r="AG5" s="44" t="s">
        <v>215</v>
      </c>
      <c r="AH5" s="218" t="s">
        <v>215</v>
      </c>
      <c r="AI5" s="43" t="s">
        <v>215</v>
      </c>
      <c r="AJ5" s="43" t="s">
        <v>215</v>
      </c>
      <c r="AK5" s="43" t="s">
        <v>215</v>
      </c>
      <c r="AL5" s="43">
        <v>1000</v>
      </c>
      <c r="AM5" s="175">
        <v>1000</v>
      </c>
      <c r="AN5" s="42">
        <v>230</v>
      </c>
      <c r="AO5" s="43">
        <v>1.54</v>
      </c>
      <c r="AP5" s="43">
        <v>1.8</v>
      </c>
      <c r="AQ5" s="44">
        <v>19.3</v>
      </c>
      <c r="AR5" s="45"/>
    </row>
    <row r="6" spans="1:44" ht="25.5">
      <c r="A6" s="267"/>
      <c r="B6" s="268">
        <v>3</v>
      </c>
      <c r="C6" s="661"/>
      <c r="D6" s="46"/>
      <c r="E6" s="43" t="s">
        <v>442</v>
      </c>
      <c r="F6" s="46" t="s">
        <v>216</v>
      </c>
      <c r="G6" s="46" t="s">
        <v>273</v>
      </c>
      <c r="H6" s="172"/>
      <c r="I6" s="189" t="s">
        <v>433</v>
      </c>
      <c r="J6" s="172"/>
      <c r="K6" s="44">
        <v>1</v>
      </c>
      <c r="L6" s="42" t="s">
        <v>434</v>
      </c>
      <c r="M6" s="43">
        <v>2</v>
      </c>
      <c r="N6" s="464">
        <v>2.8</v>
      </c>
      <c r="O6" s="43" t="s">
        <v>435</v>
      </c>
      <c r="P6" s="43">
        <v>4096</v>
      </c>
      <c r="Q6" s="43">
        <v>4</v>
      </c>
      <c r="R6" s="43">
        <v>2</v>
      </c>
      <c r="S6" s="172">
        <v>640</v>
      </c>
      <c r="T6" s="172" t="s">
        <v>436</v>
      </c>
      <c r="U6" s="172" t="s">
        <v>443</v>
      </c>
      <c r="V6" s="172" t="s">
        <v>395</v>
      </c>
      <c r="W6" s="44" t="s">
        <v>210</v>
      </c>
      <c r="X6" s="42">
        <v>1</v>
      </c>
      <c r="Y6" s="43" t="s">
        <v>444</v>
      </c>
      <c r="Z6" s="43">
        <v>512</v>
      </c>
      <c r="AA6" s="172" t="s">
        <v>440</v>
      </c>
      <c r="AB6" s="172"/>
      <c r="AC6" s="44" t="s">
        <v>214</v>
      </c>
      <c r="AD6" s="485">
        <v>120</v>
      </c>
      <c r="AE6" s="486">
        <v>87.1</v>
      </c>
      <c r="AF6" s="486" t="s">
        <v>215</v>
      </c>
      <c r="AG6" s="44" t="s">
        <v>215</v>
      </c>
      <c r="AH6" s="218" t="s">
        <v>215</v>
      </c>
      <c r="AI6" s="43" t="s">
        <v>215</v>
      </c>
      <c r="AJ6" s="43" t="s">
        <v>215</v>
      </c>
      <c r="AK6" s="43" t="s">
        <v>215</v>
      </c>
      <c r="AL6" s="43">
        <v>1000</v>
      </c>
      <c r="AM6" s="175">
        <v>1000</v>
      </c>
      <c r="AN6" s="42">
        <v>115</v>
      </c>
      <c r="AO6" s="43">
        <v>1.43</v>
      </c>
      <c r="AP6" s="43">
        <v>2.06</v>
      </c>
      <c r="AQ6" s="44">
        <v>25.9</v>
      </c>
      <c r="AR6" s="45"/>
    </row>
    <row r="7" spans="1:44" s="5" customFormat="1" ht="25.5">
      <c r="A7" s="267"/>
      <c r="B7" s="268">
        <v>4</v>
      </c>
      <c r="C7" s="661"/>
      <c r="D7" s="46"/>
      <c r="E7" s="43" t="s">
        <v>442</v>
      </c>
      <c r="F7" s="46" t="s">
        <v>216</v>
      </c>
      <c r="G7" s="46" t="s">
        <v>273</v>
      </c>
      <c r="H7" s="172"/>
      <c r="I7" s="189" t="s">
        <v>433</v>
      </c>
      <c r="J7" s="172"/>
      <c r="K7" s="44">
        <v>1</v>
      </c>
      <c r="L7" s="42" t="s">
        <v>434</v>
      </c>
      <c r="M7" s="43">
        <v>2</v>
      </c>
      <c r="N7" s="464">
        <v>2.8</v>
      </c>
      <c r="O7" s="43" t="s">
        <v>435</v>
      </c>
      <c r="P7" s="43">
        <v>4096</v>
      </c>
      <c r="Q7" s="43">
        <v>4</v>
      </c>
      <c r="R7" s="43">
        <v>2</v>
      </c>
      <c r="S7" s="172">
        <v>640</v>
      </c>
      <c r="T7" s="172" t="s">
        <v>436</v>
      </c>
      <c r="U7" s="172" t="s">
        <v>443</v>
      </c>
      <c r="V7" s="172" t="s">
        <v>395</v>
      </c>
      <c r="W7" s="44" t="s">
        <v>210</v>
      </c>
      <c r="X7" s="42">
        <v>1</v>
      </c>
      <c r="Y7" s="43" t="s">
        <v>444</v>
      </c>
      <c r="Z7" s="43">
        <v>512</v>
      </c>
      <c r="AA7" s="172" t="s">
        <v>440</v>
      </c>
      <c r="AB7" s="172"/>
      <c r="AC7" s="44" t="s">
        <v>214</v>
      </c>
      <c r="AD7" s="485">
        <v>120</v>
      </c>
      <c r="AE7" s="486">
        <v>87.1</v>
      </c>
      <c r="AF7" s="486" t="s">
        <v>215</v>
      </c>
      <c r="AG7" s="44" t="s">
        <v>215</v>
      </c>
      <c r="AH7" s="218" t="s">
        <v>215</v>
      </c>
      <c r="AI7" s="43" t="s">
        <v>215</v>
      </c>
      <c r="AJ7" s="43" t="s">
        <v>215</v>
      </c>
      <c r="AK7" s="43" t="s">
        <v>215</v>
      </c>
      <c r="AL7" s="43">
        <v>1000</v>
      </c>
      <c r="AM7" s="175">
        <v>1000</v>
      </c>
      <c r="AN7" s="42">
        <v>230</v>
      </c>
      <c r="AO7" s="43">
        <v>1.43</v>
      </c>
      <c r="AP7" s="43">
        <v>1.84</v>
      </c>
      <c r="AQ7" s="44">
        <v>26.2</v>
      </c>
      <c r="AR7" s="45"/>
    </row>
    <row r="8" spans="1:44" s="5" customFormat="1" ht="25.5">
      <c r="A8" s="267"/>
      <c r="B8" s="268">
        <v>5</v>
      </c>
      <c r="C8" s="661"/>
      <c r="D8" s="46"/>
      <c r="E8" s="43" t="s">
        <v>430</v>
      </c>
      <c r="F8" s="46" t="s">
        <v>216</v>
      </c>
      <c r="G8" s="46" t="s">
        <v>273</v>
      </c>
      <c r="H8" s="172"/>
      <c r="I8" s="189" t="s">
        <v>433</v>
      </c>
      <c r="J8" s="172"/>
      <c r="K8" s="44">
        <v>1</v>
      </c>
      <c r="L8" s="42" t="s">
        <v>434</v>
      </c>
      <c r="M8" s="43">
        <v>2</v>
      </c>
      <c r="N8" s="464">
        <v>2.8</v>
      </c>
      <c r="O8" s="43" t="s">
        <v>435</v>
      </c>
      <c r="P8" s="43">
        <v>4096</v>
      </c>
      <c r="Q8" s="43">
        <v>4</v>
      </c>
      <c r="R8" s="43">
        <v>2</v>
      </c>
      <c r="S8" s="172">
        <v>640</v>
      </c>
      <c r="T8" s="172" t="s">
        <v>436</v>
      </c>
      <c r="U8" s="172" t="s">
        <v>397</v>
      </c>
      <c r="V8" s="172" t="s">
        <v>397</v>
      </c>
      <c r="W8" s="44" t="s">
        <v>210</v>
      </c>
      <c r="X8" s="42">
        <v>1</v>
      </c>
      <c r="Y8" s="43" t="s">
        <v>445</v>
      </c>
      <c r="Z8" s="43">
        <v>512</v>
      </c>
      <c r="AA8" s="172" t="s">
        <v>440</v>
      </c>
      <c r="AB8" s="172"/>
      <c r="AC8" s="44" t="s">
        <v>214</v>
      </c>
      <c r="AD8" s="485">
        <v>120</v>
      </c>
      <c r="AE8" s="486">
        <v>87.1</v>
      </c>
      <c r="AF8" s="486" t="s">
        <v>215</v>
      </c>
      <c r="AG8" s="44" t="s">
        <v>215</v>
      </c>
      <c r="AH8" s="218" t="s">
        <v>215</v>
      </c>
      <c r="AI8" s="43" t="s">
        <v>215</v>
      </c>
      <c r="AJ8" s="43" t="s">
        <v>215</v>
      </c>
      <c r="AK8" s="43" t="s">
        <v>215</v>
      </c>
      <c r="AL8" s="43">
        <v>1000</v>
      </c>
      <c r="AM8" s="175">
        <v>1000</v>
      </c>
      <c r="AN8" s="42">
        <v>230</v>
      </c>
      <c r="AO8" s="43">
        <v>1.43</v>
      </c>
      <c r="AP8" s="43">
        <v>1.82</v>
      </c>
      <c r="AQ8" s="44">
        <v>37.3</v>
      </c>
      <c r="AR8" s="45"/>
    </row>
    <row r="9" spans="1:44" s="5" customFormat="1" ht="25.5">
      <c r="A9" s="267"/>
      <c r="B9" s="268">
        <v>6</v>
      </c>
      <c r="C9" s="661"/>
      <c r="D9" s="46"/>
      <c r="E9" s="43" t="s">
        <v>430</v>
      </c>
      <c r="F9" s="46" t="s">
        <v>216</v>
      </c>
      <c r="G9" s="46" t="s">
        <v>273</v>
      </c>
      <c r="H9" s="172"/>
      <c r="I9" s="189" t="s">
        <v>433</v>
      </c>
      <c r="J9" s="172"/>
      <c r="K9" s="44">
        <v>1</v>
      </c>
      <c r="L9" s="42" t="s">
        <v>434</v>
      </c>
      <c r="M9" s="43">
        <v>2</v>
      </c>
      <c r="N9" s="464">
        <v>2.8</v>
      </c>
      <c r="O9" s="43" t="s">
        <v>435</v>
      </c>
      <c r="P9" s="43">
        <v>4096</v>
      </c>
      <c r="Q9" s="43">
        <v>4</v>
      </c>
      <c r="R9" s="43">
        <v>2</v>
      </c>
      <c r="S9" s="172">
        <v>640</v>
      </c>
      <c r="T9" s="172" t="s">
        <v>436</v>
      </c>
      <c r="U9" s="172" t="s">
        <v>397</v>
      </c>
      <c r="V9" s="172" t="s">
        <v>397</v>
      </c>
      <c r="W9" s="44" t="s">
        <v>210</v>
      </c>
      <c r="X9" s="42">
        <v>1</v>
      </c>
      <c r="Y9" s="43" t="s">
        <v>445</v>
      </c>
      <c r="Z9" s="43">
        <v>512</v>
      </c>
      <c r="AA9" s="172" t="s">
        <v>440</v>
      </c>
      <c r="AB9" s="172"/>
      <c r="AC9" s="44" t="s">
        <v>214</v>
      </c>
      <c r="AD9" s="485">
        <v>120</v>
      </c>
      <c r="AE9" s="486">
        <v>87.1</v>
      </c>
      <c r="AF9" s="486" t="s">
        <v>215</v>
      </c>
      <c r="AG9" s="44" t="s">
        <v>215</v>
      </c>
      <c r="AH9" s="218" t="s">
        <v>215</v>
      </c>
      <c r="AI9" s="43" t="s">
        <v>215</v>
      </c>
      <c r="AJ9" s="43" t="s">
        <v>215</v>
      </c>
      <c r="AK9" s="43" t="s">
        <v>215</v>
      </c>
      <c r="AL9" s="43">
        <v>1000</v>
      </c>
      <c r="AM9" s="175">
        <v>1000</v>
      </c>
      <c r="AN9" s="42">
        <v>115</v>
      </c>
      <c r="AO9" s="43">
        <v>1.55</v>
      </c>
      <c r="AP9" s="43">
        <v>1.92</v>
      </c>
      <c r="AQ9" s="44">
        <v>37.7</v>
      </c>
      <c r="AR9" s="45"/>
    </row>
    <row r="10" spans="1:44" s="5" customFormat="1" ht="25.5">
      <c r="A10" s="267"/>
      <c r="B10" s="268">
        <v>7</v>
      </c>
      <c r="C10" s="661"/>
      <c r="D10" s="46"/>
      <c r="E10" s="43" t="s">
        <v>430</v>
      </c>
      <c r="F10" s="46" t="s">
        <v>216</v>
      </c>
      <c r="G10" s="46" t="s">
        <v>217</v>
      </c>
      <c r="H10" s="172"/>
      <c r="I10" s="189" t="s">
        <v>433</v>
      </c>
      <c r="J10" s="172"/>
      <c r="K10" s="44">
        <v>1</v>
      </c>
      <c r="L10" s="42" t="s">
        <v>434</v>
      </c>
      <c r="M10" s="43">
        <v>2</v>
      </c>
      <c r="N10" s="464">
        <v>2.8</v>
      </c>
      <c r="O10" s="43" t="s">
        <v>435</v>
      </c>
      <c r="P10" s="43">
        <v>4096</v>
      </c>
      <c r="Q10" s="43">
        <v>4</v>
      </c>
      <c r="R10" s="43">
        <v>2</v>
      </c>
      <c r="S10" s="172">
        <v>640</v>
      </c>
      <c r="T10" s="172" t="s">
        <v>436</v>
      </c>
      <c r="U10" s="172" t="s">
        <v>437</v>
      </c>
      <c r="V10" s="172" t="s">
        <v>395</v>
      </c>
      <c r="W10" s="44" t="s">
        <v>215</v>
      </c>
      <c r="X10" s="42">
        <v>0</v>
      </c>
      <c r="Y10" s="43"/>
      <c r="Z10" s="43"/>
      <c r="AA10" s="172" t="s">
        <v>440</v>
      </c>
      <c r="AB10" s="172"/>
      <c r="AC10" s="44" t="s">
        <v>214</v>
      </c>
      <c r="AD10" s="485">
        <v>90</v>
      </c>
      <c r="AE10" s="486">
        <v>87.3</v>
      </c>
      <c r="AF10" s="486" t="s">
        <v>215</v>
      </c>
      <c r="AG10" s="44" t="s">
        <v>215</v>
      </c>
      <c r="AH10" s="218" t="s">
        <v>215</v>
      </c>
      <c r="AI10" s="43" t="s">
        <v>215</v>
      </c>
      <c r="AJ10" s="43" t="s">
        <v>215</v>
      </c>
      <c r="AK10" s="43" t="s">
        <v>215</v>
      </c>
      <c r="AL10" s="43">
        <v>1000</v>
      </c>
      <c r="AM10" s="175">
        <v>1000</v>
      </c>
      <c r="AN10" s="42">
        <v>115</v>
      </c>
      <c r="AO10" s="43">
        <v>1.46</v>
      </c>
      <c r="AP10" s="43">
        <v>1.86</v>
      </c>
      <c r="AQ10" s="44">
        <v>16.2</v>
      </c>
      <c r="AR10" s="45"/>
    </row>
    <row r="11" spans="1:44" s="1" customFormat="1" ht="25.5">
      <c r="A11" s="267"/>
      <c r="B11" s="268">
        <v>8</v>
      </c>
      <c r="C11" s="661"/>
      <c r="D11" s="46"/>
      <c r="E11" s="43" t="s">
        <v>430</v>
      </c>
      <c r="F11" s="46" t="s">
        <v>216</v>
      </c>
      <c r="G11" s="46" t="s">
        <v>217</v>
      </c>
      <c r="H11" s="172"/>
      <c r="I11" s="189" t="s">
        <v>433</v>
      </c>
      <c r="J11" s="172"/>
      <c r="K11" s="44">
        <v>1</v>
      </c>
      <c r="L11" s="42" t="s">
        <v>434</v>
      </c>
      <c r="M11" s="43">
        <v>2</v>
      </c>
      <c r="N11" s="464">
        <v>2.8</v>
      </c>
      <c r="O11" s="43" t="s">
        <v>435</v>
      </c>
      <c r="P11" s="43">
        <v>4096</v>
      </c>
      <c r="Q11" s="43">
        <v>4</v>
      </c>
      <c r="R11" s="43">
        <v>2</v>
      </c>
      <c r="S11" s="172">
        <v>640</v>
      </c>
      <c r="T11" s="172" t="s">
        <v>436</v>
      </c>
      <c r="U11" s="172" t="s">
        <v>437</v>
      </c>
      <c r="V11" s="172" t="s">
        <v>395</v>
      </c>
      <c r="W11" s="44" t="s">
        <v>215</v>
      </c>
      <c r="X11" s="42">
        <v>0</v>
      </c>
      <c r="Y11" s="43"/>
      <c r="Z11" s="43"/>
      <c r="AA11" s="172" t="s">
        <v>440</v>
      </c>
      <c r="AB11" s="172"/>
      <c r="AC11" s="44" t="s">
        <v>214</v>
      </c>
      <c r="AD11" s="485">
        <v>90</v>
      </c>
      <c r="AE11" s="486">
        <v>87.3</v>
      </c>
      <c r="AF11" s="486" t="s">
        <v>215</v>
      </c>
      <c r="AG11" s="44" t="s">
        <v>215</v>
      </c>
      <c r="AH11" s="218" t="s">
        <v>215</v>
      </c>
      <c r="AI11" s="43" t="s">
        <v>215</v>
      </c>
      <c r="AJ11" s="43" t="s">
        <v>215</v>
      </c>
      <c r="AK11" s="43" t="s">
        <v>215</v>
      </c>
      <c r="AL11" s="43">
        <v>1000</v>
      </c>
      <c r="AM11" s="175">
        <v>1000</v>
      </c>
      <c r="AN11" s="42">
        <v>230</v>
      </c>
      <c r="AO11" s="43">
        <v>1.3</v>
      </c>
      <c r="AP11" s="43">
        <v>1.75</v>
      </c>
      <c r="AQ11" s="44">
        <v>17.2</v>
      </c>
      <c r="AR11" s="45"/>
    </row>
    <row r="12" spans="1:44" s="102" customFormat="1" ht="25.5">
      <c r="A12" s="267"/>
      <c r="B12" s="268">
        <v>9</v>
      </c>
      <c r="C12" s="661"/>
      <c r="D12" s="46"/>
      <c r="E12" s="43" t="s">
        <v>447</v>
      </c>
      <c r="F12" s="46" t="s">
        <v>216</v>
      </c>
      <c r="G12" s="46" t="s">
        <v>273</v>
      </c>
      <c r="H12" s="172"/>
      <c r="I12" s="189" t="s">
        <v>433</v>
      </c>
      <c r="J12" s="172"/>
      <c r="K12" s="44">
        <v>1</v>
      </c>
      <c r="L12" s="42" t="s">
        <v>448</v>
      </c>
      <c r="M12" s="43">
        <v>2</v>
      </c>
      <c r="N12" s="464">
        <v>2.26</v>
      </c>
      <c r="O12" s="43" t="s">
        <v>435</v>
      </c>
      <c r="P12" s="43">
        <v>4096</v>
      </c>
      <c r="Q12" s="43">
        <v>4</v>
      </c>
      <c r="R12" s="43">
        <v>2</v>
      </c>
      <c r="S12" s="172">
        <v>360</v>
      </c>
      <c r="T12" s="172" t="s">
        <v>436</v>
      </c>
      <c r="U12" s="172" t="s">
        <v>397</v>
      </c>
      <c r="V12" s="172" t="s">
        <v>397</v>
      </c>
      <c r="W12" s="44" t="s">
        <v>210</v>
      </c>
      <c r="X12" s="42">
        <v>1</v>
      </c>
      <c r="Y12" s="43" t="s">
        <v>439</v>
      </c>
      <c r="Z12" s="43">
        <v>256</v>
      </c>
      <c r="AA12" s="172" t="s">
        <v>213</v>
      </c>
      <c r="AB12" s="172"/>
      <c r="AC12" s="44" t="s">
        <v>214</v>
      </c>
      <c r="AD12" s="485">
        <v>120</v>
      </c>
      <c r="AE12" s="486">
        <v>86.6</v>
      </c>
      <c r="AF12" s="486" t="s">
        <v>215</v>
      </c>
      <c r="AG12" s="44" t="s">
        <v>215</v>
      </c>
      <c r="AH12" s="218" t="s">
        <v>215</v>
      </c>
      <c r="AI12" s="43" t="s">
        <v>215</v>
      </c>
      <c r="AJ12" s="43" t="s">
        <v>215</v>
      </c>
      <c r="AK12" s="43" t="s">
        <v>215</v>
      </c>
      <c r="AL12" s="43">
        <v>1000</v>
      </c>
      <c r="AM12" s="175">
        <v>1000</v>
      </c>
      <c r="AN12" s="42">
        <v>115</v>
      </c>
      <c r="AO12" s="43">
        <v>1.21</v>
      </c>
      <c r="AP12" s="43">
        <v>1.23</v>
      </c>
      <c r="AQ12" s="44">
        <v>20.1</v>
      </c>
      <c r="AR12" s="47"/>
    </row>
    <row r="13" spans="1:44" s="102" customFormat="1" ht="25.5">
      <c r="A13" s="267"/>
      <c r="B13" s="268">
        <v>10</v>
      </c>
      <c r="C13" s="661"/>
      <c r="D13" s="46"/>
      <c r="E13" s="43" t="s">
        <v>447</v>
      </c>
      <c r="F13" s="46" t="s">
        <v>216</v>
      </c>
      <c r="G13" s="46" t="s">
        <v>273</v>
      </c>
      <c r="H13" s="172"/>
      <c r="I13" s="189" t="s">
        <v>433</v>
      </c>
      <c r="J13" s="172"/>
      <c r="K13" s="44">
        <v>1</v>
      </c>
      <c r="L13" s="42" t="s">
        <v>448</v>
      </c>
      <c r="M13" s="43">
        <v>2</v>
      </c>
      <c r="N13" s="464">
        <v>2.26</v>
      </c>
      <c r="O13" s="43" t="s">
        <v>435</v>
      </c>
      <c r="P13" s="43">
        <v>4096</v>
      </c>
      <c r="Q13" s="43">
        <v>4</v>
      </c>
      <c r="R13" s="43">
        <v>2</v>
      </c>
      <c r="S13" s="172">
        <v>360</v>
      </c>
      <c r="T13" s="172" t="s">
        <v>436</v>
      </c>
      <c r="U13" s="172" t="s">
        <v>397</v>
      </c>
      <c r="V13" s="172" t="s">
        <v>397</v>
      </c>
      <c r="W13" s="44" t="s">
        <v>210</v>
      </c>
      <c r="X13" s="42">
        <v>1</v>
      </c>
      <c r="Y13" s="43" t="s">
        <v>439</v>
      </c>
      <c r="Z13" s="43">
        <v>256</v>
      </c>
      <c r="AA13" s="172" t="s">
        <v>213</v>
      </c>
      <c r="AB13" s="172"/>
      <c r="AC13" s="44" t="s">
        <v>214</v>
      </c>
      <c r="AD13" s="485">
        <v>120</v>
      </c>
      <c r="AE13" s="486">
        <v>86.6</v>
      </c>
      <c r="AF13" s="486" t="s">
        <v>215</v>
      </c>
      <c r="AG13" s="44" t="s">
        <v>215</v>
      </c>
      <c r="AH13" s="218" t="s">
        <v>215</v>
      </c>
      <c r="AI13" s="43" t="s">
        <v>215</v>
      </c>
      <c r="AJ13" s="43" t="s">
        <v>215</v>
      </c>
      <c r="AK13" s="43" t="s">
        <v>215</v>
      </c>
      <c r="AL13" s="43">
        <v>1000</v>
      </c>
      <c r="AM13" s="175">
        <v>1000</v>
      </c>
      <c r="AN13" s="42">
        <v>230</v>
      </c>
      <c r="AO13" s="43">
        <v>1.28</v>
      </c>
      <c r="AP13" s="43">
        <v>1.3</v>
      </c>
      <c r="AQ13" s="44">
        <v>20.9</v>
      </c>
      <c r="AR13" s="47"/>
    </row>
    <row r="14" spans="1:44" s="102" customFormat="1" ht="25.5">
      <c r="A14" s="267"/>
      <c r="B14" s="268">
        <v>11</v>
      </c>
      <c r="C14" s="661"/>
      <c r="D14" s="46"/>
      <c r="E14" s="43" t="s">
        <v>447</v>
      </c>
      <c r="F14" s="46" t="s">
        <v>216</v>
      </c>
      <c r="G14" s="46" t="s">
        <v>273</v>
      </c>
      <c r="H14" s="172"/>
      <c r="I14" s="189" t="s">
        <v>433</v>
      </c>
      <c r="J14" s="172"/>
      <c r="K14" s="44">
        <v>1</v>
      </c>
      <c r="L14" s="42" t="s">
        <v>450</v>
      </c>
      <c r="M14" s="43">
        <v>2</v>
      </c>
      <c r="N14" s="464">
        <v>2.4</v>
      </c>
      <c r="O14" s="43" t="s">
        <v>435</v>
      </c>
      <c r="P14" s="43">
        <v>4096</v>
      </c>
      <c r="Q14" s="43">
        <v>4</v>
      </c>
      <c r="R14" s="43">
        <v>2</v>
      </c>
      <c r="S14" s="172">
        <v>360</v>
      </c>
      <c r="T14" s="172" t="s">
        <v>436</v>
      </c>
      <c r="U14" s="172" t="s">
        <v>397</v>
      </c>
      <c r="V14" s="172" t="s">
        <v>397</v>
      </c>
      <c r="W14" s="44" t="s">
        <v>210</v>
      </c>
      <c r="X14" s="42">
        <v>1</v>
      </c>
      <c r="Y14" s="43" t="s">
        <v>445</v>
      </c>
      <c r="Z14" s="43">
        <v>512</v>
      </c>
      <c r="AA14" s="172" t="s">
        <v>279</v>
      </c>
      <c r="AB14" s="172"/>
      <c r="AC14" s="44" t="s">
        <v>214</v>
      </c>
      <c r="AD14" s="485">
        <v>180</v>
      </c>
      <c r="AE14" s="486">
        <v>89</v>
      </c>
      <c r="AF14" s="486" t="s">
        <v>215</v>
      </c>
      <c r="AG14" s="44" t="s">
        <v>215</v>
      </c>
      <c r="AH14" s="218" t="s">
        <v>215</v>
      </c>
      <c r="AI14" s="43" t="s">
        <v>215</v>
      </c>
      <c r="AJ14" s="43" t="s">
        <v>215</v>
      </c>
      <c r="AK14" s="43" t="s">
        <v>215</v>
      </c>
      <c r="AL14" s="43">
        <v>1000</v>
      </c>
      <c r="AM14" s="175">
        <v>1000</v>
      </c>
      <c r="AN14" s="42">
        <v>115</v>
      </c>
      <c r="AO14" s="43">
        <v>1.18</v>
      </c>
      <c r="AP14" s="43">
        <v>1.45</v>
      </c>
      <c r="AQ14" s="44">
        <v>38.6</v>
      </c>
      <c r="AR14" s="47"/>
    </row>
    <row r="15" spans="1:44" s="102" customFormat="1" ht="25.5">
      <c r="A15" s="267"/>
      <c r="B15" s="268">
        <v>12</v>
      </c>
      <c r="C15" s="661"/>
      <c r="D15" s="46"/>
      <c r="E15" s="43" t="s">
        <v>447</v>
      </c>
      <c r="F15" s="46" t="s">
        <v>216</v>
      </c>
      <c r="G15" s="46" t="s">
        <v>273</v>
      </c>
      <c r="H15" s="172"/>
      <c r="I15" s="189" t="s">
        <v>433</v>
      </c>
      <c r="J15" s="172"/>
      <c r="K15" s="44">
        <v>1</v>
      </c>
      <c r="L15" s="42" t="s">
        <v>450</v>
      </c>
      <c r="M15" s="43">
        <v>2</v>
      </c>
      <c r="N15" s="464">
        <v>2.4</v>
      </c>
      <c r="O15" s="43" t="s">
        <v>435</v>
      </c>
      <c r="P15" s="43">
        <v>4096</v>
      </c>
      <c r="Q15" s="43">
        <v>4</v>
      </c>
      <c r="R15" s="43">
        <v>2</v>
      </c>
      <c r="S15" s="172">
        <v>360</v>
      </c>
      <c r="T15" s="172" t="s">
        <v>436</v>
      </c>
      <c r="U15" s="172" t="s">
        <v>397</v>
      </c>
      <c r="V15" s="172" t="s">
        <v>397</v>
      </c>
      <c r="W15" s="44" t="s">
        <v>210</v>
      </c>
      <c r="X15" s="42">
        <v>1</v>
      </c>
      <c r="Y15" s="43" t="s">
        <v>445</v>
      </c>
      <c r="Z15" s="43">
        <v>512</v>
      </c>
      <c r="AA15" s="172" t="s">
        <v>279</v>
      </c>
      <c r="AB15" s="172"/>
      <c r="AC15" s="44" t="s">
        <v>214</v>
      </c>
      <c r="AD15" s="485">
        <v>180</v>
      </c>
      <c r="AE15" s="486">
        <v>89</v>
      </c>
      <c r="AF15" s="486" t="s">
        <v>215</v>
      </c>
      <c r="AG15" s="44" t="s">
        <v>215</v>
      </c>
      <c r="AH15" s="218" t="s">
        <v>215</v>
      </c>
      <c r="AI15" s="43" t="s">
        <v>215</v>
      </c>
      <c r="AJ15" s="43" t="s">
        <v>215</v>
      </c>
      <c r="AK15" s="43" t="s">
        <v>215</v>
      </c>
      <c r="AL15" s="43">
        <v>1000</v>
      </c>
      <c r="AM15" s="175">
        <v>1000</v>
      </c>
      <c r="AN15" s="42">
        <v>230</v>
      </c>
      <c r="AO15" s="43">
        <v>1.28</v>
      </c>
      <c r="AP15" s="43">
        <v>1.55</v>
      </c>
      <c r="AQ15" s="44">
        <v>40.1</v>
      </c>
      <c r="AR15" s="47"/>
    </row>
    <row r="16" spans="1:44" ht="25.5">
      <c r="A16" s="267"/>
      <c r="B16" s="268">
        <v>13</v>
      </c>
      <c r="C16" s="661"/>
      <c r="D16" s="46"/>
      <c r="E16" s="43" t="s">
        <v>452</v>
      </c>
      <c r="F16" s="46" t="s">
        <v>216</v>
      </c>
      <c r="G16" s="46" t="s">
        <v>217</v>
      </c>
      <c r="H16" s="172"/>
      <c r="I16" s="189" t="s">
        <v>433</v>
      </c>
      <c r="J16" s="172"/>
      <c r="K16" s="44">
        <v>1</v>
      </c>
      <c r="L16" s="42" t="s">
        <v>453</v>
      </c>
      <c r="M16" s="43">
        <v>2</v>
      </c>
      <c r="N16" s="464">
        <v>2.6</v>
      </c>
      <c r="O16" s="43" t="s">
        <v>435</v>
      </c>
      <c r="P16" s="43">
        <v>4096</v>
      </c>
      <c r="Q16" s="43">
        <v>4</v>
      </c>
      <c r="R16" s="43">
        <v>2</v>
      </c>
      <c r="S16" s="172">
        <v>250</v>
      </c>
      <c r="T16" s="172" t="s">
        <v>436</v>
      </c>
      <c r="U16" s="172" t="s">
        <v>397</v>
      </c>
      <c r="V16" s="172" t="s">
        <v>397</v>
      </c>
      <c r="W16" s="44" t="s">
        <v>215</v>
      </c>
      <c r="X16" s="42">
        <v>0</v>
      </c>
      <c r="Y16" s="43"/>
      <c r="Z16" s="43"/>
      <c r="AA16" s="172" t="s">
        <v>213</v>
      </c>
      <c r="AB16" s="172"/>
      <c r="AC16" s="44" t="s">
        <v>214</v>
      </c>
      <c r="AD16" s="485">
        <v>75</v>
      </c>
      <c r="AE16" s="486">
        <v>87</v>
      </c>
      <c r="AF16" s="486" t="s">
        <v>215</v>
      </c>
      <c r="AG16" s="44" t="s">
        <v>215</v>
      </c>
      <c r="AH16" s="218" t="s">
        <v>215</v>
      </c>
      <c r="AI16" s="43" t="s">
        <v>215</v>
      </c>
      <c r="AJ16" s="43" t="s">
        <v>215</v>
      </c>
      <c r="AK16" s="43" t="s">
        <v>215</v>
      </c>
      <c r="AL16" s="43">
        <v>1000</v>
      </c>
      <c r="AM16" s="175">
        <v>1000</v>
      </c>
      <c r="AN16" s="42">
        <v>115</v>
      </c>
      <c r="AO16" s="43">
        <v>1.36</v>
      </c>
      <c r="AP16" s="43">
        <v>1.61</v>
      </c>
      <c r="AQ16" s="44">
        <v>13.1</v>
      </c>
      <c r="AR16" s="45"/>
    </row>
    <row r="17" spans="1:44" ht="25.5">
      <c r="A17" s="267"/>
      <c r="B17" s="268">
        <v>14</v>
      </c>
      <c r="C17" s="661"/>
      <c r="D17" s="46"/>
      <c r="E17" s="43" t="s">
        <v>452</v>
      </c>
      <c r="F17" s="46" t="s">
        <v>216</v>
      </c>
      <c r="G17" s="46" t="s">
        <v>217</v>
      </c>
      <c r="H17" s="172"/>
      <c r="I17" s="189" t="s">
        <v>433</v>
      </c>
      <c r="J17" s="172"/>
      <c r="K17" s="44">
        <v>1</v>
      </c>
      <c r="L17" s="42" t="s">
        <v>453</v>
      </c>
      <c r="M17" s="43">
        <v>2</v>
      </c>
      <c r="N17" s="464">
        <v>2.6</v>
      </c>
      <c r="O17" s="43" t="s">
        <v>435</v>
      </c>
      <c r="P17" s="43">
        <v>4096</v>
      </c>
      <c r="Q17" s="43">
        <v>4</v>
      </c>
      <c r="R17" s="43">
        <v>2</v>
      </c>
      <c r="S17" s="172">
        <v>250</v>
      </c>
      <c r="T17" s="172" t="s">
        <v>436</v>
      </c>
      <c r="U17" s="172" t="s">
        <v>397</v>
      </c>
      <c r="V17" s="172" t="s">
        <v>397</v>
      </c>
      <c r="W17" s="44" t="s">
        <v>215</v>
      </c>
      <c r="X17" s="42">
        <v>0</v>
      </c>
      <c r="Y17" s="43"/>
      <c r="Z17" s="43"/>
      <c r="AA17" s="172" t="s">
        <v>213</v>
      </c>
      <c r="AB17" s="172"/>
      <c r="AC17" s="44" t="s">
        <v>214</v>
      </c>
      <c r="AD17" s="485">
        <v>75</v>
      </c>
      <c r="AE17" s="486">
        <v>87</v>
      </c>
      <c r="AF17" s="486" t="s">
        <v>215</v>
      </c>
      <c r="AG17" s="44" t="s">
        <v>215</v>
      </c>
      <c r="AH17" s="218" t="s">
        <v>215</v>
      </c>
      <c r="AI17" s="43" t="s">
        <v>215</v>
      </c>
      <c r="AJ17" s="43" t="s">
        <v>215</v>
      </c>
      <c r="AK17" s="43" t="s">
        <v>215</v>
      </c>
      <c r="AL17" s="43">
        <v>1000</v>
      </c>
      <c r="AM17" s="175">
        <v>1000</v>
      </c>
      <c r="AN17" s="42">
        <v>230</v>
      </c>
      <c r="AO17" s="43">
        <v>1.49</v>
      </c>
      <c r="AP17" s="43">
        <v>1.78</v>
      </c>
      <c r="AQ17" s="44">
        <v>13.8</v>
      </c>
      <c r="AR17" s="45"/>
    </row>
    <row r="18" spans="1:44" s="5" customFormat="1" ht="25.5">
      <c r="A18" s="267"/>
      <c r="B18" s="268">
        <v>15</v>
      </c>
      <c r="C18" s="661"/>
      <c r="D18" s="46"/>
      <c r="E18" s="43" t="s">
        <v>454</v>
      </c>
      <c r="F18" s="46" t="s">
        <v>216</v>
      </c>
      <c r="G18" s="46" t="s">
        <v>217</v>
      </c>
      <c r="H18" s="172"/>
      <c r="I18" s="189" t="s">
        <v>433</v>
      </c>
      <c r="J18" s="172"/>
      <c r="K18" s="44">
        <v>1</v>
      </c>
      <c r="L18" s="42" t="s">
        <v>455</v>
      </c>
      <c r="M18" s="43">
        <v>2</v>
      </c>
      <c r="N18" s="464">
        <v>2.8</v>
      </c>
      <c r="O18" s="43" t="s">
        <v>435</v>
      </c>
      <c r="P18" s="43">
        <v>4096</v>
      </c>
      <c r="Q18" s="43">
        <v>4</v>
      </c>
      <c r="R18" s="43">
        <v>2</v>
      </c>
      <c r="S18" s="172">
        <v>320</v>
      </c>
      <c r="T18" s="172" t="s">
        <v>436</v>
      </c>
      <c r="U18" s="172" t="s">
        <v>397</v>
      </c>
      <c r="V18" s="172" t="s">
        <v>397</v>
      </c>
      <c r="W18" s="44" t="s">
        <v>215</v>
      </c>
      <c r="X18" s="42">
        <v>0</v>
      </c>
      <c r="Y18" s="43"/>
      <c r="Z18" s="43"/>
      <c r="AA18" s="172" t="s">
        <v>213</v>
      </c>
      <c r="AB18" s="172"/>
      <c r="AC18" s="44" t="s">
        <v>214</v>
      </c>
      <c r="AD18" s="485">
        <v>90</v>
      </c>
      <c r="AE18" s="486">
        <v>86.6</v>
      </c>
      <c r="AF18" s="486" t="s">
        <v>215</v>
      </c>
      <c r="AG18" s="44" t="s">
        <v>215</v>
      </c>
      <c r="AH18" s="218" t="s">
        <v>215</v>
      </c>
      <c r="AI18" s="43" t="s">
        <v>215</v>
      </c>
      <c r="AJ18" s="43" t="s">
        <v>215</v>
      </c>
      <c r="AK18" s="43" t="s">
        <v>215</v>
      </c>
      <c r="AL18" s="43">
        <v>1000</v>
      </c>
      <c r="AM18" s="175">
        <v>1000</v>
      </c>
      <c r="AN18" s="42">
        <v>115</v>
      </c>
      <c r="AO18" s="43">
        <v>0.89</v>
      </c>
      <c r="AP18" s="43">
        <v>1.04</v>
      </c>
      <c r="AQ18" s="44">
        <v>10.4</v>
      </c>
      <c r="AR18" s="45"/>
    </row>
    <row r="19" spans="1:44" s="118" customFormat="1" ht="25.5">
      <c r="A19" s="267"/>
      <c r="B19" s="268">
        <v>16</v>
      </c>
      <c r="C19" s="661"/>
      <c r="D19" s="46"/>
      <c r="E19" s="43" t="s">
        <v>454</v>
      </c>
      <c r="F19" s="46" t="s">
        <v>216</v>
      </c>
      <c r="G19" s="46" t="s">
        <v>217</v>
      </c>
      <c r="H19" s="172"/>
      <c r="I19" s="189" t="s">
        <v>433</v>
      </c>
      <c r="J19" s="172"/>
      <c r="K19" s="44">
        <v>1</v>
      </c>
      <c r="L19" s="42" t="s">
        <v>455</v>
      </c>
      <c r="M19" s="43">
        <v>2</v>
      </c>
      <c r="N19" s="464">
        <v>2.8</v>
      </c>
      <c r="O19" s="43" t="s">
        <v>435</v>
      </c>
      <c r="P19" s="43">
        <v>4096</v>
      </c>
      <c r="Q19" s="43">
        <v>4</v>
      </c>
      <c r="R19" s="43">
        <v>2</v>
      </c>
      <c r="S19" s="172">
        <v>320</v>
      </c>
      <c r="T19" s="172" t="s">
        <v>436</v>
      </c>
      <c r="U19" s="172" t="s">
        <v>397</v>
      </c>
      <c r="V19" s="172" t="s">
        <v>397</v>
      </c>
      <c r="W19" s="44" t="s">
        <v>215</v>
      </c>
      <c r="X19" s="42">
        <v>0</v>
      </c>
      <c r="Y19" s="43"/>
      <c r="Z19" s="43"/>
      <c r="AA19" s="172" t="s">
        <v>213</v>
      </c>
      <c r="AB19" s="172"/>
      <c r="AC19" s="44" t="s">
        <v>214</v>
      </c>
      <c r="AD19" s="485">
        <v>90</v>
      </c>
      <c r="AE19" s="486">
        <v>86.6</v>
      </c>
      <c r="AF19" s="486" t="s">
        <v>215</v>
      </c>
      <c r="AG19" s="44" t="s">
        <v>215</v>
      </c>
      <c r="AH19" s="218" t="s">
        <v>215</v>
      </c>
      <c r="AI19" s="43" t="s">
        <v>215</v>
      </c>
      <c r="AJ19" s="43" t="s">
        <v>215</v>
      </c>
      <c r="AK19" s="43" t="s">
        <v>215</v>
      </c>
      <c r="AL19" s="43">
        <v>1000</v>
      </c>
      <c r="AM19" s="175">
        <v>1000</v>
      </c>
      <c r="AN19" s="42">
        <v>230</v>
      </c>
      <c r="AO19" s="43">
        <v>0.96</v>
      </c>
      <c r="AP19" s="43">
        <v>1.12</v>
      </c>
      <c r="AQ19" s="44">
        <v>12.9</v>
      </c>
      <c r="AR19" s="45"/>
    </row>
    <row r="20" spans="1:44" s="5" customFormat="1" ht="25.5">
      <c r="A20" s="267"/>
      <c r="B20" s="268">
        <v>17</v>
      </c>
      <c r="C20" s="661"/>
      <c r="D20" s="46"/>
      <c r="E20" s="43" t="s">
        <v>456</v>
      </c>
      <c r="F20" s="46" t="s">
        <v>216</v>
      </c>
      <c r="G20" s="46" t="s">
        <v>217</v>
      </c>
      <c r="H20" s="172"/>
      <c r="I20" s="189" t="s">
        <v>433</v>
      </c>
      <c r="J20" s="172"/>
      <c r="K20" s="44">
        <v>1</v>
      </c>
      <c r="L20" s="42" t="s">
        <v>457</v>
      </c>
      <c r="M20" s="43">
        <v>2</v>
      </c>
      <c r="N20" s="464">
        <v>2.4</v>
      </c>
      <c r="O20" s="43" t="s">
        <v>435</v>
      </c>
      <c r="P20" s="43">
        <v>4096</v>
      </c>
      <c r="Q20" s="43">
        <v>4</v>
      </c>
      <c r="R20" s="43">
        <v>2</v>
      </c>
      <c r="S20" s="172">
        <v>320</v>
      </c>
      <c r="T20" s="172" t="s">
        <v>436</v>
      </c>
      <c r="U20" s="172" t="s">
        <v>397</v>
      </c>
      <c r="V20" s="172" t="s">
        <v>397</v>
      </c>
      <c r="W20" s="44" t="s">
        <v>215</v>
      </c>
      <c r="X20" s="42">
        <v>0</v>
      </c>
      <c r="Y20" s="43"/>
      <c r="Z20" s="43"/>
      <c r="AA20" s="172" t="s">
        <v>213</v>
      </c>
      <c r="AB20" s="172"/>
      <c r="AC20" s="44" t="s">
        <v>214</v>
      </c>
      <c r="AD20" s="485">
        <v>75</v>
      </c>
      <c r="AE20" s="486">
        <v>87</v>
      </c>
      <c r="AF20" s="486" t="s">
        <v>215</v>
      </c>
      <c r="AG20" s="44" t="s">
        <v>215</v>
      </c>
      <c r="AH20" s="218" t="s">
        <v>215</v>
      </c>
      <c r="AI20" s="43" t="s">
        <v>215</v>
      </c>
      <c r="AJ20" s="43" t="s">
        <v>215</v>
      </c>
      <c r="AK20" s="43" t="s">
        <v>215</v>
      </c>
      <c r="AL20" s="43">
        <v>1000</v>
      </c>
      <c r="AM20" s="175">
        <v>1000</v>
      </c>
      <c r="AN20" s="42">
        <v>115</v>
      </c>
      <c r="AO20" s="43">
        <v>0.77</v>
      </c>
      <c r="AP20" s="43">
        <v>1.53</v>
      </c>
      <c r="AQ20" s="44">
        <v>18.4</v>
      </c>
      <c r="AR20" s="45"/>
    </row>
    <row r="21" spans="1:44" s="118" customFormat="1" ht="25.5">
      <c r="A21" s="267"/>
      <c r="B21" s="268">
        <v>18</v>
      </c>
      <c r="C21" s="661"/>
      <c r="D21" s="46"/>
      <c r="E21" s="43" t="s">
        <v>456</v>
      </c>
      <c r="F21" s="46" t="s">
        <v>216</v>
      </c>
      <c r="G21" s="46" t="s">
        <v>217</v>
      </c>
      <c r="H21" s="172"/>
      <c r="I21" s="189" t="s">
        <v>433</v>
      </c>
      <c r="J21" s="172"/>
      <c r="K21" s="44">
        <v>1</v>
      </c>
      <c r="L21" s="42" t="s">
        <v>457</v>
      </c>
      <c r="M21" s="43">
        <v>2</v>
      </c>
      <c r="N21" s="464">
        <v>2.4</v>
      </c>
      <c r="O21" s="43" t="s">
        <v>435</v>
      </c>
      <c r="P21" s="43">
        <v>4096</v>
      </c>
      <c r="Q21" s="43">
        <v>4</v>
      </c>
      <c r="R21" s="43">
        <v>2</v>
      </c>
      <c r="S21" s="172">
        <v>320</v>
      </c>
      <c r="T21" s="172" t="s">
        <v>436</v>
      </c>
      <c r="U21" s="172" t="s">
        <v>397</v>
      </c>
      <c r="V21" s="172" t="s">
        <v>397</v>
      </c>
      <c r="W21" s="44" t="s">
        <v>215</v>
      </c>
      <c r="X21" s="42">
        <v>0</v>
      </c>
      <c r="Y21" s="43"/>
      <c r="Z21" s="43"/>
      <c r="AA21" s="172" t="s">
        <v>213</v>
      </c>
      <c r="AB21" s="172"/>
      <c r="AC21" s="44" t="s">
        <v>214</v>
      </c>
      <c r="AD21" s="485">
        <v>75</v>
      </c>
      <c r="AE21" s="486">
        <v>87</v>
      </c>
      <c r="AF21" s="486" t="s">
        <v>215</v>
      </c>
      <c r="AG21" s="44" t="s">
        <v>215</v>
      </c>
      <c r="AH21" s="218" t="s">
        <v>215</v>
      </c>
      <c r="AI21" s="43" t="s">
        <v>215</v>
      </c>
      <c r="AJ21" s="43" t="s">
        <v>215</v>
      </c>
      <c r="AK21" s="43" t="s">
        <v>215</v>
      </c>
      <c r="AL21" s="43">
        <v>1000</v>
      </c>
      <c r="AM21" s="175">
        <v>1000</v>
      </c>
      <c r="AN21" s="42">
        <v>230</v>
      </c>
      <c r="AO21" s="43">
        <v>0.9</v>
      </c>
      <c r="AP21" s="43">
        <v>1.7</v>
      </c>
      <c r="AQ21" s="44">
        <v>20.3</v>
      </c>
      <c r="AR21" s="45"/>
    </row>
    <row r="22" spans="1:44" s="118" customFormat="1" ht="25.5">
      <c r="A22" s="267"/>
      <c r="B22" s="268">
        <v>19</v>
      </c>
      <c r="C22" s="661"/>
      <c r="D22" s="46"/>
      <c r="E22" s="43" t="s">
        <v>454</v>
      </c>
      <c r="F22" s="46" t="s">
        <v>216</v>
      </c>
      <c r="G22" s="46" t="s">
        <v>217</v>
      </c>
      <c r="H22" s="172"/>
      <c r="I22" s="189" t="s">
        <v>433</v>
      </c>
      <c r="J22" s="172"/>
      <c r="K22" s="44">
        <v>1</v>
      </c>
      <c r="L22" s="42" t="s">
        <v>458</v>
      </c>
      <c r="M22" s="43">
        <v>2</v>
      </c>
      <c r="N22" s="464">
        <v>2.1</v>
      </c>
      <c r="O22" s="43" t="s">
        <v>435</v>
      </c>
      <c r="P22" s="43">
        <v>4096</v>
      </c>
      <c r="Q22" s="43">
        <v>4</v>
      </c>
      <c r="R22" s="43">
        <v>2</v>
      </c>
      <c r="S22" s="172">
        <v>320</v>
      </c>
      <c r="T22" s="172" t="s">
        <v>436</v>
      </c>
      <c r="U22" s="172" t="s">
        <v>397</v>
      </c>
      <c r="V22" s="172" t="s">
        <v>397</v>
      </c>
      <c r="W22" s="44" t="s">
        <v>215</v>
      </c>
      <c r="X22" s="42">
        <v>0</v>
      </c>
      <c r="Y22" s="43"/>
      <c r="Z22" s="43"/>
      <c r="AA22" s="172" t="s">
        <v>213</v>
      </c>
      <c r="AB22" s="172"/>
      <c r="AC22" s="44" t="s">
        <v>214</v>
      </c>
      <c r="AD22" s="485">
        <v>90</v>
      </c>
      <c r="AE22" s="486">
        <v>86.6</v>
      </c>
      <c r="AF22" s="486" t="s">
        <v>215</v>
      </c>
      <c r="AG22" s="44" t="s">
        <v>215</v>
      </c>
      <c r="AH22" s="218" t="s">
        <v>215</v>
      </c>
      <c r="AI22" s="43" t="s">
        <v>215</v>
      </c>
      <c r="AJ22" s="43" t="s">
        <v>215</v>
      </c>
      <c r="AK22" s="43" t="s">
        <v>215</v>
      </c>
      <c r="AL22" s="43">
        <v>1000</v>
      </c>
      <c r="AM22" s="175">
        <v>1000</v>
      </c>
      <c r="AN22" s="42">
        <v>115</v>
      </c>
      <c r="AO22" s="43">
        <v>1.38</v>
      </c>
      <c r="AP22" s="43">
        <v>2.07</v>
      </c>
      <c r="AQ22" s="44">
        <v>15.4</v>
      </c>
      <c r="AR22" s="45"/>
    </row>
    <row r="23" spans="1:238" s="3" customFormat="1" ht="25.5">
      <c r="A23" s="267"/>
      <c r="B23" s="268">
        <v>20</v>
      </c>
      <c r="C23" s="661"/>
      <c r="D23" s="46"/>
      <c r="E23" s="43" t="s">
        <v>454</v>
      </c>
      <c r="F23" s="46" t="s">
        <v>216</v>
      </c>
      <c r="G23" s="46" t="s">
        <v>217</v>
      </c>
      <c r="H23" s="172"/>
      <c r="I23" s="189" t="s">
        <v>433</v>
      </c>
      <c r="J23" s="172"/>
      <c r="K23" s="44">
        <v>1</v>
      </c>
      <c r="L23" s="42" t="s">
        <v>458</v>
      </c>
      <c r="M23" s="43">
        <v>2</v>
      </c>
      <c r="N23" s="464">
        <v>2.1</v>
      </c>
      <c r="O23" s="43" t="s">
        <v>435</v>
      </c>
      <c r="P23" s="43">
        <v>4096</v>
      </c>
      <c r="Q23" s="43">
        <v>4</v>
      </c>
      <c r="R23" s="43">
        <v>2</v>
      </c>
      <c r="S23" s="172">
        <v>320</v>
      </c>
      <c r="T23" s="172" t="s">
        <v>436</v>
      </c>
      <c r="U23" s="172" t="s">
        <v>397</v>
      </c>
      <c r="V23" s="172" t="s">
        <v>397</v>
      </c>
      <c r="W23" s="44" t="s">
        <v>215</v>
      </c>
      <c r="X23" s="42">
        <v>0</v>
      </c>
      <c r="Y23" s="43"/>
      <c r="Z23" s="43"/>
      <c r="AA23" s="172" t="s">
        <v>213</v>
      </c>
      <c r="AB23" s="172"/>
      <c r="AC23" s="44" t="s">
        <v>214</v>
      </c>
      <c r="AD23" s="485">
        <v>90</v>
      </c>
      <c r="AE23" s="486">
        <v>86.6</v>
      </c>
      <c r="AF23" s="486" t="s">
        <v>215</v>
      </c>
      <c r="AG23" s="44" t="s">
        <v>215</v>
      </c>
      <c r="AH23" s="218" t="s">
        <v>215</v>
      </c>
      <c r="AI23" s="43" t="s">
        <v>215</v>
      </c>
      <c r="AJ23" s="43" t="s">
        <v>215</v>
      </c>
      <c r="AK23" s="43" t="s">
        <v>215</v>
      </c>
      <c r="AL23" s="43">
        <v>1000</v>
      </c>
      <c r="AM23" s="175">
        <v>1000</v>
      </c>
      <c r="AN23" s="42">
        <v>230</v>
      </c>
      <c r="AO23" s="43">
        <v>1.45</v>
      </c>
      <c r="AP23" s="43">
        <v>2.14</v>
      </c>
      <c r="AQ23" s="44">
        <v>16.6</v>
      </c>
      <c r="AR23" s="4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</row>
    <row r="24" spans="1:238" s="1" customFormat="1" ht="25.5">
      <c r="A24" s="267"/>
      <c r="B24" s="268">
        <v>21</v>
      </c>
      <c r="C24" s="661"/>
      <c r="D24" s="46"/>
      <c r="E24" s="43" t="s">
        <v>459</v>
      </c>
      <c r="F24" s="46" t="s">
        <v>216</v>
      </c>
      <c r="G24" s="46" t="s">
        <v>217</v>
      </c>
      <c r="H24" s="172"/>
      <c r="I24" s="189" t="s">
        <v>433</v>
      </c>
      <c r="J24" s="172"/>
      <c r="K24" s="44">
        <v>1</v>
      </c>
      <c r="L24" s="42" t="s">
        <v>460</v>
      </c>
      <c r="M24" s="43">
        <v>2</v>
      </c>
      <c r="N24" s="464">
        <v>2.5</v>
      </c>
      <c r="O24" s="43" t="s">
        <v>435</v>
      </c>
      <c r="P24" s="43">
        <v>4096</v>
      </c>
      <c r="Q24" s="43">
        <v>4</v>
      </c>
      <c r="R24" s="43">
        <v>1</v>
      </c>
      <c r="S24" s="172">
        <v>250</v>
      </c>
      <c r="T24" s="172" t="s">
        <v>436</v>
      </c>
      <c r="U24" s="172" t="s">
        <v>397</v>
      </c>
      <c r="V24" s="172" t="s">
        <v>397</v>
      </c>
      <c r="W24" s="44" t="s">
        <v>215</v>
      </c>
      <c r="X24" s="42">
        <v>0</v>
      </c>
      <c r="Y24" s="43"/>
      <c r="Z24" s="43"/>
      <c r="AA24" s="172" t="s">
        <v>213</v>
      </c>
      <c r="AB24" s="172"/>
      <c r="AC24" s="44" t="s">
        <v>214</v>
      </c>
      <c r="AD24" s="485">
        <v>75</v>
      </c>
      <c r="AE24" s="486">
        <v>87</v>
      </c>
      <c r="AF24" s="486" t="s">
        <v>215</v>
      </c>
      <c r="AG24" s="44" t="s">
        <v>215</v>
      </c>
      <c r="AH24" s="218" t="s">
        <v>215</v>
      </c>
      <c r="AI24" s="43" t="s">
        <v>215</v>
      </c>
      <c r="AJ24" s="43" t="s">
        <v>215</v>
      </c>
      <c r="AK24" s="43" t="s">
        <v>215</v>
      </c>
      <c r="AL24" s="43">
        <v>1000</v>
      </c>
      <c r="AM24" s="175">
        <v>100</v>
      </c>
      <c r="AN24" s="42">
        <v>115</v>
      </c>
      <c r="AO24" s="43">
        <v>0.91</v>
      </c>
      <c r="AP24" s="43">
        <v>1.24</v>
      </c>
      <c r="AQ24" s="44">
        <v>13.5</v>
      </c>
      <c r="AR24" s="45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</row>
    <row r="25" spans="1:238" s="1" customFormat="1" ht="25.5">
      <c r="A25" s="267"/>
      <c r="B25" s="268">
        <v>22</v>
      </c>
      <c r="C25" s="661"/>
      <c r="D25" s="46"/>
      <c r="E25" s="43" t="s">
        <v>459</v>
      </c>
      <c r="F25" s="46" t="s">
        <v>216</v>
      </c>
      <c r="G25" s="46" t="s">
        <v>217</v>
      </c>
      <c r="H25" s="172"/>
      <c r="I25" s="189" t="s">
        <v>433</v>
      </c>
      <c r="J25" s="172"/>
      <c r="K25" s="44">
        <v>1</v>
      </c>
      <c r="L25" s="42" t="s">
        <v>460</v>
      </c>
      <c r="M25" s="43">
        <v>2</v>
      </c>
      <c r="N25" s="464">
        <v>2.5</v>
      </c>
      <c r="O25" s="43" t="s">
        <v>435</v>
      </c>
      <c r="P25" s="43">
        <v>4096</v>
      </c>
      <c r="Q25" s="43">
        <v>4</v>
      </c>
      <c r="R25" s="43">
        <v>1</v>
      </c>
      <c r="S25" s="172">
        <v>250</v>
      </c>
      <c r="T25" s="172" t="s">
        <v>436</v>
      </c>
      <c r="U25" s="172" t="s">
        <v>397</v>
      </c>
      <c r="V25" s="172" t="s">
        <v>397</v>
      </c>
      <c r="W25" s="44" t="s">
        <v>215</v>
      </c>
      <c r="X25" s="42">
        <v>0</v>
      </c>
      <c r="Y25" s="43"/>
      <c r="Z25" s="43"/>
      <c r="AA25" s="172" t="s">
        <v>213</v>
      </c>
      <c r="AB25" s="172"/>
      <c r="AC25" s="44" t="s">
        <v>214</v>
      </c>
      <c r="AD25" s="485">
        <v>75</v>
      </c>
      <c r="AE25" s="486">
        <v>87</v>
      </c>
      <c r="AF25" s="486" t="s">
        <v>215</v>
      </c>
      <c r="AG25" s="44" t="s">
        <v>215</v>
      </c>
      <c r="AH25" s="218" t="s">
        <v>215</v>
      </c>
      <c r="AI25" s="43" t="s">
        <v>215</v>
      </c>
      <c r="AJ25" s="43" t="s">
        <v>215</v>
      </c>
      <c r="AK25" s="43" t="s">
        <v>215</v>
      </c>
      <c r="AL25" s="43">
        <v>1000</v>
      </c>
      <c r="AM25" s="175">
        <v>100</v>
      </c>
      <c r="AN25" s="42">
        <v>230</v>
      </c>
      <c r="AO25" s="43">
        <v>1.05</v>
      </c>
      <c r="AP25" s="43">
        <v>1.38</v>
      </c>
      <c r="AQ25" s="44">
        <v>13.6</v>
      </c>
      <c r="AR25" s="45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</row>
    <row r="26" spans="1:238" s="123" customFormat="1" ht="25.5">
      <c r="A26" s="267"/>
      <c r="B26" s="268">
        <v>23</v>
      </c>
      <c r="C26" s="661"/>
      <c r="D26" s="46"/>
      <c r="E26" s="43" t="s">
        <v>461</v>
      </c>
      <c r="F26" s="46" t="s">
        <v>216</v>
      </c>
      <c r="G26" s="46" t="s">
        <v>217</v>
      </c>
      <c r="H26" s="172"/>
      <c r="I26" s="189" t="s">
        <v>433</v>
      </c>
      <c r="J26" s="172"/>
      <c r="K26" s="44">
        <v>1</v>
      </c>
      <c r="L26" s="42" t="s">
        <v>455</v>
      </c>
      <c r="M26" s="43">
        <v>2</v>
      </c>
      <c r="N26" s="464">
        <v>2.53</v>
      </c>
      <c r="O26" s="43" t="s">
        <v>435</v>
      </c>
      <c r="P26" s="43">
        <v>4096</v>
      </c>
      <c r="Q26" s="43">
        <v>4</v>
      </c>
      <c r="R26" s="43">
        <v>1</v>
      </c>
      <c r="S26" s="172">
        <v>200</v>
      </c>
      <c r="T26" s="172" t="s">
        <v>436</v>
      </c>
      <c r="U26" s="172" t="s">
        <v>397</v>
      </c>
      <c r="V26" s="172" t="s">
        <v>397</v>
      </c>
      <c r="W26" s="44" t="s">
        <v>215</v>
      </c>
      <c r="X26" s="42">
        <v>0</v>
      </c>
      <c r="Y26" s="43"/>
      <c r="Z26" s="43"/>
      <c r="AA26" s="172" t="s">
        <v>213</v>
      </c>
      <c r="AB26" s="172"/>
      <c r="AC26" s="44" t="s">
        <v>214</v>
      </c>
      <c r="AD26" s="485">
        <v>75</v>
      </c>
      <c r="AE26" s="486">
        <v>87</v>
      </c>
      <c r="AF26" s="486" t="s">
        <v>215</v>
      </c>
      <c r="AG26" s="44" t="s">
        <v>215</v>
      </c>
      <c r="AH26" s="218" t="s">
        <v>215</v>
      </c>
      <c r="AI26" s="43" t="s">
        <v>215</v>
      </c>
      <c r="AJ26" s="43" t="s">
        <v>215</v>
      </c>
      <c r="AK26" s="43" t="s">
        <v>215</v>
      </c>
      <c r="AL26" s="43">
        <v>1000</v>
      </c>
      <c r="AM26" s="175">
        <v>100</v>
      </c>
      <c r="AN26" s="42">
        <v>115</v>
      </c>
      <c r="AO26" s="43">
        <v>0.89</v>
      </c>
      <c r="AP26" s="43">
        <v>1.11</v>
      </c>
      <c r="AQ26" s="44">
        <v>10.9</v>
      </c>
      <c r="AR26" s="45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</row>
    <row r="27" spans="1:44" s="1" customFormat="1" ht="25.5">
      <c r="A27" s="267"/>
      <c r="B27" s="268">
        <v>24</v>
      </c>
      <c r="C27" s="661"/>
      <c r="D27" s="46"/>
      <c r="E27" s="43" t="s">
        <v>461</v>
      </c>
      <c r="F27" s="46" t="s">
        <v>216</v>
      </c>
      <c r="G27" s="46" t="s">
        <v>217</v>
      </c>
      <c r="H27" s="172"/>
      <c r="I27" s="189" t="s">
        <v>433</v>
      </c>
      <c r="J27" s="172"/>
      <c r="K27" s="44">
        <v>1</v>
      </c>
      <c r="L27" s="42" t="s">
        <v>455</v>
      </c>
      <c r="M27" s="43">
        <v>2</v>
      </c>
      <c r="N27" s="464">
        <v>2.53</v>
      </c>
      <c r="O27" s="43" t="s">
        <v>435</v>
      </c>
      <c r="P27" s="43">
        <v>4096</v>
      </c>
      <c r="Q27" s="43">
        <v>4</v>
      </c>
      <c r="R27" s="43">
        <v>1</v>
      </c>
      <c r="S27" s="172">
        <v>200</v>
      </c>
      <c r="T27" s="172" t="s">
        <v>436</v>
      </c>
      <c r="U27" s="172" t="s">
        <v>397</v>
      </c>
      <c r="V27" s="172" t="s">
        <v>397</v>
      </c>
      <c r="W27" s="44" t="s">
        <v>215</v>
      </c>
      <c r="X27" s="42">
        <v>0</v>
      </c>
      <c r="Y27" s="43"/>
      <c r="Z27" s="43"/>
      <c r="AA27" s="172" t="s">
        <v>213</v>
      </c>
      <c r="AB27" s="172"/>
      <c r="AC27" s="44" t="s">
        <v>214</v>
      </c>
      <c r="AD27" s="485">
        <v>75</v>
      </c>
      <c r="AE27" s="486">
        <v>87</v>
      </c>
      <c r="AF27" s="486" t="s">
        <v>215</v>
      </c>
      <c r="AG27" s="44" t="s">
        <v>215</v>
      </c>
      <c r="AH27" s="218" t="s">
        <v>215</v>
      </c>
      <c r="AI27" s="43" t="s">
        <v>215</v>
      </c>
      <c r="AJ27" s="43" t="s">
        <v>215</v>
      </c>
      <c r="AK27" s="43" t="s">
        <v>215</v>
      </c>
      <c r="AL27" s="43">
        <v>1000</v>
      </c>
      <c r="AM27" s="175">
        <v>100</v>
      </c>
      <c r="AN27" s="42">
        <v>230</v>
      </c>
      <c r="AO27" s="43">
        <v>1.02</v>
      </c>
      <c r="AP27" s="43">
        <v>1.26</v>
      </c>
      <c r="AQ27" s="44">
        <v>11.8</v>
      </c>
      <c r="AR27" s="45"/>
    </row>
    <row r="28" spans="1:238" s="5" customFormat="1" ht="25.5">
      <c r="A28" s="267"/>
      <c r="B28" s="268">
        <v>25</v>
      </c>
      <c r="C28" s="661"/>
      <c r="D28" s="46"/>
      <c r="E28" s="43" t="s">
        <v>462</v>
      </c>
      <c r="F28" s="46" t="s">
        <v>216</v>
      </c>
      <c r="G28" s="46" t="s">
        <v>217</v>
      </c>
      <c r="H28" s="172"/>
      <c r="I28" s="189" t="s">
        <v>433</v>
      </c>
      <c r="J28" s="172"/>
      <c r="K28" s="44">
        <v>1</v>
      </c>
      <c r="L28" s="42" t="s">
        <v>457</v>
      </c>
      <c r="M28" s="43">
        <v>2</v>
      </c>
      <c r="N28" s="464">
        <v>2.4</v>
      </c>
      <c r="O28" s="43" t="s">
        <v>435</v>
      </c>
      <c r="P28" s="43">
        <v>4096</v>
      </c>
      <c r="Q28" s="43">
        <v>4</v>
      </c>
      <c r="R28" s="43">
        <v>1</v>
      </c>
      <c r="S28" s="172">
        <v>250</v>
      </c>
      <c r="T28" s="172" t="s">
        <v>436</v>
      </c>
      <c r="U28" s="172" t="s">
        <v>397</v>
      </c>
      <c r="V28" s="172" t="s">
        <v>397</v>
      </c>
      <c r="W28" s="44" t="s">
        <v>215</v>
      </c>
      <c r="X28" s="42">
        <v>0</v>
      </c>
      <c r="Y28" s="43"/>
      <c r="Z28" s="43"/>
      <c r="AA28" s="172" t="s">
        <v>213</v>
      </c>
      <c r="AB28" s="172"/>
      <c r="AC28" s="44" t="s">
        <v>214</v>
      </c>
      <c r="AD28" s="485">
        <v>75</v>
      </c>
      <c r="AE28" s="486">
        <v>87</v>
      </c>
      <c r="AF28" s="486" t="s">
        <v>215</v>
      </c>
      <c r="AG28" s="44" t="s">
        <v>215</v>
      </c>
      <c r="AH28" s="218" t="s">
        <v>215</v>
      </c>
      <c r="AI28" s="43" t="s">
        <v>215</v>
      </c>
      <c r="AJ28" s="43" t="s">
        <v>215</v>
      </c>
      <c r="AK28" s="43" t="s">
        <v>215</v>
      </c>
      <c r="AL28" s="43">
        <v>1000</v>
      </c>
      <c r="AM28" s="175">
        <v>100</v>
      </c>
      <c r="AN28" s="42">
        <v>115</v>
      </c>
      <c r="AO28" s="43">
        <v>0.85</v>
      </c>
      <c r="AP28" s="43">
        <v>1.45</v>
      </c>
      <c r="AQ28" s="44">
        <v>11.8</v>
      </c>
      <c r="AR28" s="45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</row>
    <row r="29" spans="1:238" s="118" customFormat="1" ht="25.5">
      <c r="A29" s="267"/>
      <c r="B29" s="268">
        <v>26</v>
      </c>
      <c r="C29" s="661"/>
      <c r="D29" s="46"/>
      <c r="E29" s="43" t="s">
        <v>462</v>
      </c>
      <c r="F29" s="46" t="s">
        <v>216</v>
      </c>
      <c r="G29" s="46" t="s">
        <v>217</v>
      </c>
      <c r="H29" s="172"/>
      <c r="I29" s="189" t="s">
        <v>433</v>
      </c>
      <c r="J29" s="172"/>
      <c r="K29" s="44">
        <v>1</v>
      </c>
      <c r="L29" s="42" t="s">
        <v>457</v>
      </c>
      <c r="M29" s="43">
        <v>2</v>
      </c>
      <c r="N29" s="464">
        <v>2.4</v>
      </c>
      <c r="O29" s="43" t="s">
        <v>435</v>
      </c>
      <c r="P29" s="43">
        <v>4096</v>
      </c>
      <c r="Q29" s="43">
        <v>4</v>
      </c>
      <c r="R29" s="43">
        <v>1</v>
      </c>
      <c r="S29" s="172">
        <v>250</v>
      </c>
      <c r="T29" s="172" t="s">
        <v>436</v>
      </c>
      <c r="U29" s="172" t="s">
        <v>397</v>
      </c>
      <c r="V29" s="172" t="s">
        <v>397</v>
      </c>
      <c r="W29" s="44" t="s">
        <v>215</v>
      </c>
      <c r="X29" s="42">
        <v>0</v>
      </c>
      <c r="Y29" s="43"/>
      <c r="Z29" s="43"/>
      <c r="AA29" s="172" t="s">
        <v>213</v>
      </c>
      <c r="AB29" s="172"/>
      <c r="AC29" s="44" t="s">
        <v>214</v>
      </c>
      <c r="AD29" s="485">
        <v>75</v>
      </c>
      <c r="AE29" s="486">
        <v>87</v>
      </c>
      <c r="AF29" s="486" t="s">
        <v>215</v>
      </c>
      <c r="AG29" s="44" t="s">
        <v>215</v>
      </c>
      <c r="AH29" s="218" t="s">
        <v>215</v>
      </c>
      <c r="AI29" s="43" t="s">
        <v>215</v>
      </c>
      <c r="AJ29" s="43" t="s">
        <v>215</v>
      </c>
      <c r="AK29" s="43" t="s">
        <v>215</v>
      </c>
      <c r="AL29" s="43">
        <v>1000</v>
      </c>
      <c r="AM29" s="175">
        <v>100</v>
      </c>
      <c r="AN29" s="42">
        <v>230</v>
      </c>
      <c r="AO29" s="43">
        <v>0.99</v>
      </c>
      <c r="AP29" s="43">
        <v>1.57</v>
      </c>
      <c r="AQ29" s="44">
        <v>12.7</v>
      </c>
      <c r="AR29" s="45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</row>
    <row r="30" spans="1:238" s="3" customFormat="1" ht="25.5">
      <c r="A30" s="267"/>
      <c r="B30" s="268">
        <v>27</v>
      </c>
      <c r="C30" s="661"/>
      <c r="D30" s="46"/>
      <c r="E30" s="43" t="s">
        <v>461</v>
      </c>
      <c r="F30" s="46" t="s">
        <v>216</v>
      </c>
      <c r="G30" s="46" t="s">
        <v>217</v>
      </c>
      <c r="H30" s="172"/>
      <c r="I30" s="189" t="s">
        <v>433</v>
      </c>
      <c r="J30" s="172"/>
      <c r="K30" s="44">
        <v>1</v>
      </c>
      <c r="L30" s="42" t="s">
        <v>429</v>
      </c>
      <c r="M30" s="43">
        <v>2</v>
      </c>
      <c r="N30" s="464">
        <v>2</v>
      </c>
      <c r="O30" s="43" t="s">
        <v>435</v>
      </c>
      <c r="P30" s="43">
        <v>4096</v>
      </c>
      <c r="Q30" s="43">
        <v>4</v>
      </c>
      <c r="R30" s="43">
        <v>1</v>
      </c>
      <c r="S30" s="172">
        <v>200</v>
      </c>
      <c r="T30" s="172" t="s">
        <v>436</v>
      </c>
      <c r="U30" s="172" t="s">
        <v>397</v>
      </c>
      <c r="V30" s="172" t="s">
        <v>397</v>
      </c>
      <c r="W30" s="44" t="s">
        <v>215</v>
      </c>
      <c r="X30" s="42">
        <v>0</v>
      </c>
      <c r="Y30" s="43"/>
      <c r="Z30" s="43"/>
      <c r="AA30" s="172" t="s">
        <v>213</v>
      </c>
      <c r="AB30" s="172"/>
      <c r="AC30" s="44" t="s">
        <v>214</v>
      </c>
      <c r="AD30" s="485">
        <v>90</v>
      </c>
      <c r="AE30" s="486">
        <v>86.6</v>
      </c>
      <c r="AF30" s="486" t="s">
        <v>215</v>
      </c>
      <c r="AG30" s="44" t="s">
        <v>215</v>
      </c>
      <c r="AH30" s="218" t="s">
        <v>215</v>
      </c>
      <c r="AI30" s="43" t="s">
        <v>215</v>
      </c>
      <c r="AJ30" s="43" t="s">
        <v>215</v>
      </c>
      <c r="AK30" s="43" t="s">
        <v>215</v>
      </c>
      <c r="AL30" s="43">
        <v>1000</v>
      </c>
      <c r="AM30" s="175">
        <v>100</v>
      </c>
      <c r="AN30" s="42">
        <v>115</v>
      </c>
      <c r="AO30" s="43">
        <v>1</v>
      </c>
      <c r="AP30" s="43">
        <v>1.58</v>
      </c>
      <c r="AQ30" s="44">
        <v>13.5</v>
      </c>
      <c r="AR30" s="4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</row>
    <row r="31" spans="1:238" s="5" customFormat="1" ht="25.5">
      <c r="A31" s="267"/>
      <c r="B31" s="268">
        <v>28</v>
      </c>
      <c r="C31" s="661"/>
      <c r="D31" s="46"/>
      <c r="E31" s="43" t="s">
        <v>461</v>
      </c>
      <c r="F31" s="46" t="s">
        <v>216</v>
      </c>
      <c r="G31" s="46" t="s">
        <v>217</v>
      </c>
      <c r="H31" s="172"/>
      <c r="I31" s="189" t="s">
        <v>433</v>
      </c>
      <c r="J31" s="172"/>
      <c r="K31" s="44">
        <v>1</v>
      </c>
      <c r="L31" s="42" t="s">
        <v>429</v>
      </c>
      <c r="M31" s="43">
        <v>2</v>
      </c>
      <c r="N31" s="464">
        <v>2</v>
      </c>
      <c r="O31" s="43" t="s">
        <v>435</v>
      </c>
      <c r="P31" s="43">
        <v>4096</v>
      </c>
      <c r="Q31" s="43">
        <v>4</v>
      </c>
      <c r="R31" s="43">
        <v>1</v>
      </c>
      <c r="S31" s="172">
        <v>200</v>
      </c>
      <c r="T31" s="172" t="s">
        <v>436</v>
      </c>
      <c r="U31" s="172" t="s">
        <v>397</v>
      </c>
      <c r="V31" s="172" t="s">
        <v>397</v>
      </c>
      <c r="W31" s="44" t="s">
        <v>215</v>
      </c>
      <c r="X31" s="42">
        <v>0</v>
      </c>
      <c r="Y31" s="43"/>
      <c r="Z31" s="43"/>
      <c r="AA31" s="172" t="s">
        <v>213</v>
      </c>
      <c r="AB31" s="172"/>
      <c r="AC31" s="44" t="s">
        <v>214</v>
      </c>
      <c r="AD31" s="485">
        <v>90</v>
      </c>
      <c r="AE31" s="486">
        <v>86.6</v>
      </c>
      <c r="AF31" s="486" t="s">
        <v>215</v>
      </c>
      <c r="AG31" s="44" t="s">
        <v>215</v>
      </c>
      <c r="AH31" s="218" t="s">
        <v>215</v>
      </c>
      <c r="AI31" s="43" t="s">
        <v>215</v>
      </c>
      <c r="AJ31" s="43" t="s">
        <v>215</v>
      </c>
      <c r="AK31" s="43" t="s">
        <v>215</v>
      </c>
      <c r="AL31" s="43">
        <v>1000</v>
      </c>
      <c r="AM31" s="175">
        <v>100</v>
      </c>
      <c r="AN31" s="42">
        <v>230</v>
      </c>
      <c r="AO31" s="43">
        <v>1.06</v>
      </c>
      <c r="AP31" s="43">
        <v>1.67</v>
      </c>
      <c r="AQ31" s="44">
        <v>14</v>
      </c>
      <c r="AR31" s="45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</row>
    <row r="32" spans="1:238" s="4" customFormat="1" ht="25.5">
      <c r="A32" s="267"/>
      <c r="B32" s="268">
        <v>29</v>
      </c>
      <c r="C32" s="661"/>
      <c r="D32" s="46"/>
      <c r="E32" s="43" t="s">
        <v>461</v>
      </c>
      <c r="F32" s="46" t="s">
        <v>216</v>
      </c>
      <c r="G32" s="46" t="s">
        <v>217</v>
      </c>
      <c r="H32" s="172"/>
      <c r="I32" s="189" t="s">
        <v>433</v>
      </c>
      <c r="J32" s="172"/>
      <c r="K32" s="44">
        <v>1</v>
      </c>
      <c r="L32" s="42" t="s">
        <v>463</v>
      </c>
      <c r="M32" s="43">
        <v>2</v>
      </c>
      <c r="N32" s="464">
        <v>2.4</v>
      </c>
      <c r="O32" s="43" t="s">
        <v>435</v>
      </c>
      <c r="P32" s="43">
        <v>4096</v>
      </c>
      <c r="Q32" s="43">
        <v>4</v>
      </c>
      <c r="R32" s="43">
        <v>1</v>
      </c>
      <c r="S32" s="172">
        <v>250</v>
      </c>
      <c r="T32" s="172" t="s">
        <v>436</v>
      </c>
      <c r="U32" s="172" t="s">
        <v>397</v>
      </c>
      <c r="V32" s="172" t="s">
        <v>397</v>
      </c>
      <c r="W32" s="44" t="s">
        <v>215</v>
      </c>
      <c r="X32" s="42">
        <v>0</v>
      </c>
      <c r="Y32" s="43"/>
      <c r="Z32" s="43"/>
      <c r="AA32" s="172" t="s">
        <v>279</v>
      </c>
      <c r="AB32" s="172"/>
      <c r="AC32" s="44" t="s">
        <v>214</v>
      </c>
      <c r="AD32" s="485">
        <v>75</v>
      </c>
      <c r="AE32" s="486">
        <v>87</v>
      </c>
      <c r="AF32" s="486" t="s">
        <v>215</v>
      </c>
      <c r="AG32" s="44" t="s">
        <v>215</v>
      </c>
      <c r="AH32" s="218" t="s">
        <v>215</v>
      </c>
      <c r="AI32" s="43" t="s">
        <v>215</v>
      </c>
      <c r="AJ32" s="43" t="s">
        <v>215</v>
      </c>
      <c r="AK32" s="43" t="s">
        <v>215</v>
      </c>
      <c r="AL32" s="43">
        <v>1000</v>
      </c>
      <c r="AM32" s="175">
        <v>100</v>
      </c>
      <c r="AN32" s="42">
        <v>115</v>
      </c>
      <c r="AO32" s="43">
        <v>0.9</v>
      </c>
      <c r="AP32" s="43">
        <v>1.25</v>
      </c>
      <c r="AQ32" s="44">
        <v>11.9</v>
      </c>
      <c r="AR32" s="45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</row>
    <row r="33" spans="1:238" ht="25.5">
      <c r="A33" s="267"/>
      <c r="B33" s="268">
        <v>30</v>
      </c>
      <c r="C33" s="661"/>
      <c r="D33" s="46"/>
      <c r="E33" s="43" t="s">
        <v>461</v>
      </c>
      <c r="F33" s="46" t="s">
        <v>216</v>
      </c>
      <c r="G33" s="46" t="s">
        <v>217</v>
      </c>
      <c r="H33" s="172"/>
      <c r="I33" s="189" t="s">
        <v>433</v>
      </c>
      <c r="J33" s="172"/>
      <c r="K33" s="44">
        <v>1</v>
      </c>
      <c r="L33" s="42" t="s">
        <v>463</v>
      </c>
      <c r="M33" s="43">
        <v>2</v>
      </c>
      <c r="N33" s="464">
        <v>2.4</v>
      </c>
      <c r="O33" s="43" t="s">
        <v>435</v>
      </c>
      <c r="P33" s="43">
        <v>4096</v>
      </c>
      <c r="Q33" s="43">
        <v>4</v>
      </c>
      <c r="R33" s="43">
        <v>1</v>
      </c>
      <c r="S33" s="172">
        <v>250</v>
      </c>
      <c r="T33" s="172" t="s">
        <v>436</v>
      </c>
      <c r="U33" s="172" t="s">
        <v>397</v>
      </c>
      <c r="V33" s="172" t="s">
        <v>397</v>
      </c>
      <c r="W33" s="44" t="s">
        <v>215</v>
      </c>
      <c r="X33" s="42">
        <v>0</v>
      </c>
      <c r="Y33" s="43"/>
      <c r="Z33" s="43"/>
      <c r="AA33" s="172" t="s">
        <v>279</v>
      </c>
      <c r="AB33" s="172"/>
      <c r="AC33" s="44" t="s">
        <v>214</v>
      </c>
      <c r="AD33" s="485">
        <v>75</v>
      </c>
      <c r="AE33" s="486">
        <v>87</v>
      </c>
      <c r="AF33" s="486" t="s">
        <v>215</v>
      </c>
      <c r="AG33" s="44" t="s">
        <v>215</v>
      </c>
      <c r="AH33" s="218" t="s">
        <v>215</v>
      </c>
      <c r="AI33" s="43" t="s">
        <v>215</v>
      </c>
      <c r="AJ33" s="43" t="s">
        <v>215</v>
      </c>
      <c r="AK33" s="43" t="s">
        <v>215</v>
      </c>
      <c r="AL33" s="43">
        <v>1000</v>
      </c>
      <c r="AM33" s="175">
        <v>100</v>
      </c>
      <c r="AN33" s="42">
        <v>230</v>
      </c>
      <c r="AO33" s="43">
        <v>1.04</v>
      </c>
      <c r="AP33" s="43">
        <v>1.4</v>
      </c>
      <c r="AQ33" s="44">
        <v>12.9</v>
      </c>
      <c r="AR33" s="4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</row>
    <row r="34" spans="1:238" s="5" customFormat="1" ht="25.5">
      <c r="A34" s="267"/>
      <c r="B34" s="268">
        <v>31</v>
      </c>
      <c r="C34" s="661"/>
      <c r="D34" s="46"/>
      <c r="E34" s="43" t="s">
        <v>456</v>
      </c>
      <c r="F34" s="46" t="s">
        <v>216</v>
      </c>
      <c r="G34" s="46" t="s">
        <v>217</v>
      </c>
      <c r="H34" s="172"/>
      <c r="I34" s="189" t="s">
        <v>433</v>
      </c>
      <c r="J34" s="172"/>
      <c r="K34" s="44">
        <v>1</v>
      </c>
      <c r="L34" s="42" t="s">
        <v>457</v>
      </c>
      <c r="M34" s="43">
        <v>2</v>
      </c>
      <c r="N34" s="464">
        <v>2.4</v>
      </c>
      <c r="O34" s="43" t="s">
        <v>435</v>
      </c>
      <c r="P34" s="43">
        <v>4096</v>
      </c>
      <c r="Q34" s="43">
        <v>4</v>
      </c>
      <c r="R34" s="43">
        <v>1</v>
      </c>
      <c r="S34" s="172">
        <v>250</v>
      </c>
      <c r="T34" s="172" t="s">
        <v>436</v>
      </c>
      <c r="U34" s="172" t="s">
        <v>397</v>
      </c>
      <c r="V34" s="172" t="s">
        <v>397</v>
      </c>
      <c r="W34" s="44" t="s">
        <v>215</v>
      </c>
      <c r="X34" s="42">
        <v>0</v>
      </c>
      <c r="Y34" s="43"/>
      <c r="Z34" s="43"/>
      <c r="AA34" s="172" t="s">
        <v>279</v>
      </c>
      <c r="AB34" s="172"/>
      <c r="AC34" s="44" t="s">
        <v>214</v>
      </c>
      <c r="AD34" s="485">
        <v>75</v>
      </c>
      <c r="AE34" s="486">
        <v>87</v>
      </c>
      <c r="AF34" s="486" t="s">
        <v>215</v>
      </c>
      <c r="AG34" s="44" t="s">
        <v>215</v>
      </c>
      <c r="AH34" s="218" t="s">
        <v>215</v>
      </c>
      <c r="AI34" s="43" t="s">
        <v>215</v>
      </c>
      <c r="AJ34" s="43" t="s">
        <v>215</v>
      </c>
      <c r="AK34" s="43" t="s">
        <v>215</v>
      </c>
      <c r="AL34" s="43">
        <v>1000</v>
      </c>
      <c r="AM34" s="175">
        <v>100</v>
      </c>
      <c r="AN34" s="42">
        <v>115</v>
      </c>
      <c r="AO34" s="43">
        <v>0.91</v>
      </c>
      <c r="AP34" s="43">
        <v>1.42</v>
      </c>
      <c r="AQ34" s="44">
        <v>11.7</v>
      </c>
      <c r="AR34" s="45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</row>
    <row r="35" spans="1:238" s="118" customFormat="1" ht="25.5">
      <c r="A35" s="267"/>
      <c r="B35" s="268">
        <v>32</v>
      </c>
      <c r="C35" s="661"/>
      <c r="D35" s="46"/>
      <c r="E35" s="43" t="s">
        <v>456</v>
      </c>
      <c r="F35" s="46" t="s">
        <v>216</v>
      </c>
      <c r="G35" s="46" t="s">
        <v>217</v>
      </c>
      <c r="H35" s="172"/>
      <c r="I35" s="189" t="s">
        <v>433</v>
      </c>
      <c r="J35" s="172"/>
      <c r="K35" s="44">
        <v>1</v>
      </c>
      <c r="L35" s="42" t="s">
        <v>457</v>
      </c>
      <c r="M35" s="43">
        <v>2</v>
      </c>
      <c r="N35" s="464">
        <v>2.4</v>
      </c>
      <c r="O35" s="43" t="s">
        <v>435</v>
      </c>
      <c r="P35" s="43">
        <v>4096</v>
      </c>
      <c r="Q35" s="43">
        <v>4</v>
      </c>
      <c r="R35" s="43">
        <v>1</v>
      </c>
      <c r="S35" s="172">
        <v>250</v>
      </c>
      <c r="T35" s="172" t="s">
        <v>436</v>
      </c>
      <c r="U35" s="172" t="s">
        <v>397</v>
      </c>
      <c r="V35" s="172" t="s">
        <v>397</v>
      </c>
      <c r="W35" s="44" t="s">
        <v>215</v>
      </c>
      <c r="X35" s="42">
        <v>0</v>
      </c>
      <c r="Y35" s="43"/>
      <c r="Z35" s="43"/>
      <c r="AA35" s="172" t="s">
        <v>279</v>
      </c>
      <c r="AB35" s="172"/>
      <c r="AC35" s="44" t="s">
        <v>214</v>
      </c>
      <c r="AD35" s="485">
        <v>75</v>
      </c>
      <c r="AE35" s="486">
        <v>87</v>
      </c>
      <c r="AF35" s="486" t="s">
        <v>215</v>
      </c>
      <c r="AG35" s="44" t="s">
        <v>215</v>
      </c>
      <c r="AH35" s="218" t="s">
        <v>215</v>
      </c>
      <c r="AI35" s="43" t="s">
        <v>215</v>
      </c>
      <c r="AJ35" s="43" t="s">
        <v>215</v>
      </c>
      <c r="AK35" s="43" t="s">
        <v>215</v>
      </c>
      <c r="AL35" s="43">
        <v>1000</v>
      </c>
      <c r="AM35" s="175">
        <v>100</v>
      </c>
      <c r="AN35" s="42">
        <v>230</v>
      </c>
      <c r="AO35" s="43">
        <v>1.01</v>
      </c>
      <c r="AP35" s="43">
        <v>1.54</v>
      </c>
      <c r="AQ35" s="44">
        <v>12.6</v>
      </c>
      <c r="AR35" s="4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</row>
    <row r="36" spans="1:238" s="96" customFormat="1" ht="25.5">
      <c r="A36" s="267"/>
      <c r="B36" s="268">
        <v>33</v>
      </c>
      <c r="C36" s="661"/>
      <c r="D36" s="46"/>
      <c r="E36" s="43" t="s">
        <v>461</v>
      </c>
      <c r="F36" s="46" t="s">
        <v>216</v>
      </c>
      <c r="G36" s="46" t="s">
        <v>217</v>
      </c>
      <c r="H36" s="172"/>
      <c r="I36" s="189" t="s">
        <v>433</v>
      </c>
      <c r="J36" s="172"/>
      <c r="K36" s="44">
        <v>1</v>
      </c>
      <c r="L36" s="42" t="s">
        <v>429</v>
      </c>
      <c r="M36" s="43">
        <v>2</v>
      </c>
      <c r="N36" s="464">
        <v>2</v>
      </c>
      <c r="O36" s="43" t="s">
        <v>435</v>
      </c>
      <c r="P36" s="43">
        <v>4096</v>
      </c>
      <c r="Q36" s="43">
        <v>4</v>
      </c>
      <c r="R36" s="43">
        <v>1</v>
      </c>
      <c r="S36" s="172">
        <v>250</v>
      </c>
      <c r="T36" s="172" t="s">
        <v>436</v>
      </c>
      <c r="U36" s="172" t="s">
        <v>397</v>
      </c>
      <c r="V36" s="172" t="s">
        <v>397</v>
      </c>
      <c r="W36" s="44" t="s">
        <v>215</v>
      </c>
      <c r="X36" s="42">
        <v>0</v>
      </c>
      <c r="Y36" s="43"/>
      <c r="Z36" s="43"/>
      <c r="AA36" s="172" t="s">
        <v>279</v>
      </c>
      <c r="AB36" s="172"/>
      <c r="AC36" s="44" t="s">
        <v>214</v>
      </c>
      <c r="AD36" s="485">
        <v>90</v>
      </c>
      <c r="AE36" s="486">
        <v>86.6</v>
      </c>
      <c r="AF36" s="486" t="s">
        <v>215</v>
      </c>
      <c r="AG36" s="44" t="s">
        <v>215</v>
      </c>
      <c r="AH36" s="218" t="s">
        <v>215</v>
      </c>
      <c r="AI36" s="43" t="s">
        <v>215</v>
      </c>
      <c r="AJ36" s="43" t="s">
        <v>215</v>
      </c>
      <c r="AK36" s="43" t="s">
        <v>215</v>
      </c>
      <c r="AL36" s="43">
        <v>1000</v>
      </c>
      <c r="AM36" s="175">
        <v>100</v>
      </c>
      <c r="AN36" s="42">
        <v>115</v>
      </c>
      <c r="AO36" s="43">
        <v>0.77</v>
      </c>
      <c r="AP36" s="43">
        <v>1.39</v>
      </c>
      <c r="AQ36" s="44">
        <v>14.4</v>
      </c>
      <c r="AR36" s="45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</row>
    <row r="37" spans="1:238" s="118" customFormat="1" ht="25.5">
      <c r="A37" s="267"/>
      <c r="B37" s="268">
        <v>34</v>
      </c>
      <c r="C37" s="661"/>
      <c r="D37" s="46"/>
      <c r="E37" s="43" t="s">
        <v>461</v>
      </c>
      <c r="F37" s="46" t="s">
        <v>216</v>
      </c>
      <c r="G37" s="46" t="s">
        <v>217</v>
      </c>
      <c r="H37" s="172"/>
      <c r="I37" s="189" t="s">
        <v>433</v>
      </c>
      <c r="J37" s="172"/>
      <c r="K37" s="44">
        <v>1</v>
      </c>
      <c r="L37" s="42" t="s">
        <v>429</v>
      </c>
      <c r="M37" s="43">
        <v>2</v>
      </c>
      <c r="N37" s="464">
        <v>2</v>
      </c>
      <c r="O37" s="43" t="s">
        <v>435</v>
      </c>
      <c r="P37" s="43">
        <v>4096</v>
      </c>
      <c r="Q37" s="43">
        <v>4</v>
      </c>
      <c r="R37" s="43">
        <v>1</v>
      </c>
      <c r="S37" s="172">
        <v>250</v>
      </c>
      <c r="T37" s="172" t="s">
        <v>436</v>
      </c>
      <c r="U37" s="172" t="s">
        <v>397</v>
      </c>
      <c r="V37" s="172" t="s">
        <v>397</v>
      </c>
      <c r="W37" s="44" t="s">
        <v>215</v>
      </c>
      <c r="X37" s="42">
        <v>0</v>
      </c>
      <c r="Y37" s="43"/>
      <c r="Z37" s="43"/>
      <c r="AA37" s="172" t="s">
        <v>279</v>
      </c>
      <c r="AB37" s="172"/>
      <c r="AC37" s="44" t="s">
        <v>214</v>
      </c>
      <c r="AD37" s="485">
        <v>90</v>
      </c>
      <c r="AE37" s="486">
        <v>86.6</v>
      </c>
      <c r="AF37" s="486" t="s">
        <v>215</v>
      </c>
      <c r="AG37" s="44" t="s">
        <v>215</v>
      </c>
      <c r="AH37" s="218" t="s">
        <v>215</v>
      </c>
      <c r="AI37" s="43" t="s">
        <v>215</v>
      </c>
      <c r="AJ37" s="43" t="s">
        <v>215</v>
      </c>
      <c r="AK37" s="43" t="s">
        <v>215</v>
      </c>
      <c r="AL37" s="43">
        <v>1000</v>
      </c>
      <c r="AM37" s="175">
        <v>100</v>
      </c>
      <c r="AN37" s="42">
        <v>230</v>
      </c>
      <c r="AO37" s="43">
        <v>0.84</v>
      </c>
      <c r="AP37" s="43">
        <v>1.47</v>
      </c>
      <c r="AQ37" s="44">
        <v>15.8</v>
      </c>
      <c r="AR37" s="45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</row>
    <row r="38" spans="1:238" s="3" customFormat="1" ht="25.5">
      <c r="A38" s="267"/>
      <c r="B38" s="268">
        <v>35</v>
      </c>
      <c r="C38" s="661"/>
      <c r="D38" s="46"/>
      <c r="E38" s="43" t="s">
        <v>464</v>
      </c>
      <c r="F38" s="46" t="s">
        <v>216</v>
      </c>
      <c r="G38" s="46" t="s">
        <v>217</v>
      </c>
      <c r="H38" s="172"/>
      <c r="I38" s="189" t="s">
        <v>433</v>
      </c>
      <c r="J38" s="172"/>
      <c r="K38" s="44">
        <v>1</v>
      </c>
      <c r="L38" s="42" t="s">
        <v>465</v>
      </c>
      <c r="M38" s="43">
        <v>2</v>
      </c>
      <c r="N38" s="464">
        <v>2.6</v>
      </c>
      <c r="O38" s="43" t="s">
        <v>435</v>
      </c>
      <c r="P38" s="43">
        <v>4096</v>
      </c>
      <c r="Q38" s="43">
        <v>4</v>
      </c>
      <c r="R38" s="43">
        <v>1</v>
      </c>
      <c r="S38" s="172">
        <v>250</v>
      </c>
      <c r="T38" s="172" t="s">
        <v>436</v>
      </c>
      <c r="U38" s="172" t="s">
        <v>397</v>
      </c>
      <c r="V38" s="172" t="s">
        <v>397</v>
      </c>
      <c r="W38" s="44" t="s">
        <v>215</v>
      </c>
      <c r="X38" s="42">
        <v>0</v>
      </c>
      <c r="Y38" s="43"/>
      <c r="Z38" s="43"/>
      <c r="AA38" s="172" t="s">
        <v>213</v>
      </c>
      <c r="AB38" s="172"/>
      <c r="AC38" s="44" t="s">
        <v>214</v>
      </c>
      <c r="AD38" s="485">
        <v>75</v>
      </c>
      <c r="AE38" s="486">
        <v>87</v>
      </c>
      <c r="AF38" s="486" t="s">
        <v>215</v>
      </c>
      <c r="AG38" s="44" t="s">
        <v>215</v>
      </c>
      <c r="AH38" s="218" t="s">
        <v>215</v>
      </c>
      <c r="AI38" s="43" t="s">
        <v>215</v>
      </c>
      <c r="AJ38" s="43" t="s">
        <v>215</v>
      </c>
      <c r="AK38" s="43" t="s">
        <v>215</v>
      </c>
      <c r="AL38" s="43">
        <v>1000</v>
      </c>
      <c r="AM38" s="175">
        <v>1000</v>
      </c>
      <c r="AN38" s="42">
        <v>115</v>
      </c>
      <c r="AO38" s="43">
        <v>1.37</v>
      </c>
      <c r="AP38" s="43">
        <v>1.52</v>
      </c>
      <c r="AQ38" s="44">
        <v>11.5</v>
      </c>
      <c r="AR38" s="4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</row>
    <row r="39" spans="1:238" s="1" customFormat="1" ht="25.5">
      <c r="A39" s="267"/>
      <c r="B39" s="268">
        <v>36</v>
      </c>
      <c r="C39" s="661"/>
      <c r="D39" s="46"/>
      <c r="E39" s="43" t="s">
        <v>464</v>
      </c>
      <c r="F39" s="46" t="s">
        <v>216</v>
      </c>
      <c r="G39" s="46" t="s">
        <v>217</v>
      </c>
      <c r="H39" s="172"/>
      <c r="I39" s="189" t="s">
        <v>433</v>
      </c>
      <c r="J39" s="172"/>
      <c r="K39" s="44">
        <v>1</v>
      </c>
      <c r="L39" s="42" t="s">
        <v>465</v>
      </c>
      <c r="M39" s="43">
        <v>2</v>
      </c>
      <c r="N39" s="464">
        <v>2.6</v>
      </c>
      <c r="O39" s="43" t="s">
        <v>435</v>
      </c>
      <c r="P39" s="43">
        <v>4096</v>
      </c>
      <c r="Q39" s="43">
        <v>4</v>
      </c>
      <c r="R39" s="43">
        <v>1</v>
      </c>
      <c r="S39" s="172">
        <v>250</v>
      </c>
      <c r="T39" s="172" t="s">
        <v>436</v>
      </c>
      <c r="U39" s="172" t="s">
        <v>397</v>
      </c>
      <c r="V39" s="172" t="s">
        <v>397</v>
      </c>
      <c r="W39" s="44" t="s">
        <v>215</v>
      </c>
      <c r="X39" s="42">
        <v>0</v>
      </c>
      <c r="Y39" s="43"/>
      <c r="Z39" s="43"/>
      <c r="AA39" s="172" t="s">
        <v>213</v>
      </c>
      <c r="AB39" s="172"/>
      <c r="AC39" s="44" t="s">
        <v>214</v>
      </c>
      <c r="AD39" s="485">
        <v>75</v>
      </c>
      <c r="AE39" s="486">
        <v>87</v>
      </c>
      <c r="AF39" s="486" t="s">
        <v>215</v>
      </c>
      <c r="AG39" s="44" t="s">
        <v>215</v>
      </c>
      <c r="AH39" s="218" t="s">
        <v>215</v>
      </c>
      <c r="AI39" s="43" t="s">
        <v>215</v>
      </c>
      <c r="AJ39" s="43" t="s">
        <v>215</v>
      </c>
      <c r="AK39" s="43" t="s">
        <v>215</v>
      </c>
      <c r="AL39" s="43">
        <v>1000</v>
      </c>
      <c r="AM39" s="175">
        <v>1000</v>
      </c>
      <c r="AN39" s="42">
        <v>230</v>
      </c>
      <c r="AO39" s="43">
        <v>1.54</v>
      </c>
      <c r="AP39" s="43">
        <v>1.7</v>
      </c>
      <c r="AQ39" s="44">
        <v>11.9</v>
      </c>
      <c r="AR39" s="45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123"/>
      <c r="GI39" s="123"/>
      <c r="GJ39" s="123"/>
      <c r="GK39" s="123"/>
      <c r="GL39" s="123"/>
      <c r="GM39" s="123"/>
      <c r="GN39" s="123"/>
      <c r="GO39" s="123"/>
      <c r="GP39" s="123"/>
      <c r="GQ39" s="123"/>
      <c r="GR39" s="123"/>
      <c r="GS39" s="123"/>
      <c r="GT39" s="123"/>
      <c r="GU39" s="123"/>
      <c r="GV39" s="123"/>
      <c r="GW39" s="123"/>
      <c r="GX39" s="123"/>
      <c r="GY39" s="123"/>
      <c r="GZ39" s="123"/>
      <c r="HA39" s="123"/>
      <c r="HB39" s="123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3"/>
    </row>
    <row r="40" spans="1:238" s="100" customFormat="1" ht="25.5">
      <c r="A40" s="267"/>
      <c r="B40" s="268">
        <v>37</v>
      </c>
      <c r="C40" s="661"/>
      <c r="D40" s="46"/>
      <c r="E40" s="43" t="s">
        <v>466</v>
      </c>
      <c r="F40" s="46" t="s">
        <v>216</v>
      </c>
      <c r="G40" s="46" t="s">
        <v>217</v>
      </c>
      <c r="H40" s="172"/>
      <c r="I40" s="189" t="s">
        <v>433</v>
      </c>
      <c r="J40" s="172"/>
      <c r="K40" s="44">
        <v>1</v>
      </c>
      <c r="L40" s="42" t="s">
        <v>434</v>
      </c>
      <c r="M40" s="43">
        <v>2</v>
      </c>
      <c r="N40" s="464">
        <v>2.8</v>
      </c>
      <c r="O40" s="43" t="s">
        <v>435</v>
      </c>
      <c r="P40" s="43">
        <v>4096</v>
      </c>
      <c r="Q40" s="43">
        <v>4</v>
      </c>
      <c r="R40" s="43">
        <v>1</v>
      </c>
      <c r="S40" s="172">
        <v>320</v>
      </c>
      <c r="T40" s="172" t="s">
        <v>436</v>
      </c>
      <c r="U40" s="172" t="s">
        <v>397</v>
      </c>
      <c r="V40" s="172" t="s">
        <v>397</v>
      </c>
      <c r="W40" s="44" t="s">
        <v>215</v>
      </c>
      <c r="X40" s="42">
        <v>0</v>
      </c>
      <c r="Y40" s="43"/>
      <c r="Z40" s="43"/>
      <c r="AA40" s="172" t="s">
        <v>213</v>
      </c>
      <c r="AB40" s="172"/>
      <c r="AC40" s="44" t="s">
        <v>214</v>
      </c>
      <c r="AD40" s="485">
        <v>75</v>
      </c>
      <c r="AE40" s="486">
        <v>87</v>
      </c>
      <c r="AF40" s="486" t="s">
        <v>215</v>
      </c>
      <c r="AG40" s="44" t="s">
        <v>215</v>
      </c>
      <c r="AH40" s="218" t="s">
        <v>215</v>
      </c>
      <c r="AI40" s="43" t="s">
        <v>215</v>
      </c>
      <c r="AJ40" s="43" t="s">
        <v>215</v>
      </c>
      <c r="AK40" s="43" t="s">
        <v>215</v>
      </c>
      <c r="AL40" s="43">
        <v>1000</v>
      </c>
      <c r="AM40" s="175">
        <v>1000</v>
      </c>
      <c r="AN40" s="42">
        <v>115</v>
      </c>
      <c r="AO40" s="43">
        <v>1.21</v>
      </c>
      <c r="AP40" s="43">
        <v>1.5</v>
      </c>
      <c r="AQ40" s="44">
        <v>11.9</v>
      </c>
      <c r="AR40" s="45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</row>
    <row r="41" spans="1:238" s="100" customFormat="1" ht="25.5">
      <c r="A41" s="267"/>
      <c r="B41" s="268">
        <v>38</v>
      </c>
      <c r="C41" s="661"/>
      <c r="D41" s="46"/>
      <c r="E41" s="43" t="s">
        <v>466</v>
      </c>
      <c r="F41" s="46" t="s">
        <v>216</v>
      </c>
      <c r="G41" s="46" t="s">
        <v>217</v>
      </c>
      <c r="H41" s="172"/>
      <c r="I41" s="189" t="s">
        <v>433</v>
      </c>
      <c r="J41" s="172"/>
      <c r="K41" s="44">
        <v>1</v>
      </c>
      <c r="L41" s="42" t="s">
        <v>434</v>
      </c>
      <c r="M41" s="43">
        <v>2</v>
      </c>
      <c r="N41" s="464">
        <v>2.8</v>
      </c>
      <c r="O41" s="43" t="s">
        <v>435</v>
      </c>
      <c r="P41" s="43">
        <v>4096</v>
      </c>
      <c r="Q41" s="43">
        <v>4</v>
      </c>
      <c r="R41" s="43">
        <v>1</v>
      </c>
      <c r="S41" s="172">
        <v>320</v>
      </c>
      <c r="T41" s="172" t="s">
        <v>436</v>
      </c>
      <c r="U41" s="172" t="s">
        <v>397</v>
      </c>
      <c r="V41" s="172" t="s">
        <v>397</v>
      </c>
      <c r="W41" s="44" t="s">
        <v>215</v>
      </c>
      <c r="X41" s="42">
        <v>0</v>
      </c>
      <c r="Y41" s="43"/>
      <c r="Z41" s="43"/>
      <c r="AA41" s="172" t="s">
        <v>213</v>
      </c>
      <c r="AB41" s="172"/>
      <c r="AC41" s="44" t="s">
        <v>214</v>
      </c>
      <c r="AD41" s="485">
        <v>75</v>
      </c>
      <c r="AE41" s="486">
        <v>87</v>
      </c>
      <c r="AF41" s="486" t="s">
        <v>215</v>
      </c>
      <c r="AG41" s="44" t="s">
        <v>215</v>
      </c>
      <c r="AH41" s="218" t="s">
        <v>215</v>
      </c>
      <c r="AI41" s="43" t="s">
        <v>215</v>
      </c>
      <c r="AJ41" s="43" t="s">
        <v>215</v>
      </c>
      <c r="AK41" s="43" t="s">
        <v>215</v>
      </c>
      <c r="AL41" s="43">
        <v>1000</v>
      </c>
      <c r="AM41" s="175">
        <v>1000</v>
      </c>
      <c r="AN41" s="42">
        <v>230</v>
      </c>
      <c r="AO41" s="43">
        <v>1.33</v>
      </c>
      <c r="AP41" s="43">
        <v>1.64</v>
      </c>
      <c r="AQ41" s="44">
        <v>12.4</v>
      </c>
      <c r="AR41" s="45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</row>
    <row r="42" spans="1:238" s="102" customFormat="1" ht="25.5">
      <c r="A42" s="267"/>
      <c r="B42" s="268">
        <v>39</v>
      </c>
      <c r="C42" s="661"/>
      <c r="D42" s="46"/>
      <c r="E42" s="43" t="s">
        <v>467</v>
      </c>
      <c r="F42" s="46" t="s">
        <v>216</v>
      </c>
      <c r="G42" s="46" t="s">
        <v>217</v>
      </c>
      <c r="H42" s="172"/>
      <c r="I42" s="189" t="s">
        <v>433</v>
      </c>
      <c r="J42" s="172"/>
      <c r="K42" s="44">
        <v>1</v>
      </c>
      <c r="L42" s="42" t="s">
        <v>460</v>
      </c>
      <c r="M42" s="43">
        <v>2</v>
      </c>
      <c r="N42" s="464">
        <v>2.5</v>
      </c>
      <c r="O42" s="43" t="s">
        <v>435</v>
      </c>
      <c r="P42" s="43">
        <v>4096</v>
      </c>
      <c r="Q42" s="43">
        <v>4</v>
      </c>
      <c r="R42" s="43">
        <v>2</v>
      </c>
      <c r="S42" s="172">
        <v>250</v>
      </c>
      <c r="T42" s="172" t="s">
        <v>436</v>
      </c>
      <c r="U42" s="172" t="s">
        <v>397</v>
      </c>
      <c r="V42" s="172" t="s">
        <v>397</v>
      </c>
      <c r="W42" s="44" t="s">
        <v>215</v>
      </c>
      <c r="X42" s="42">
        <v>0</v>
      </c>
      <c r="Y42" s="43"/>
      <c r="Z42" s="43"/>
      <c r="AA42" s="172" t="s">
        <v>279</v>
      </c>
      <c r="AB42" s="172"/>
      <c r="AC42" s="44" t="s">
        <v>214</v>
      </c>
      <c r="AD42" s="485">
        <v>75</v>
      </c>
      <c r="AE42" s="486">
        <v>87</v>
      </c>
      <c r="AF42" s="486" t="s">
        <v>215</v>
      </c>
      <c r="AG42" s="44" t="s">
        <v>215</v>
      </c>
      <c r="AH42" s="218" t="s">
        <v>215</v>
      </c>
      <c r="AI42" s="43" t="s">
        <v>215</v>
      </c>
      <c r="AJ42" s="43" t="s">
        <v>215</v>
      </c>
      <c r="AK42" s="43" t="s">
        <v>215</v>
      </c>
      <c r="AL42" s="43">
        <v>1000</v>
      </c>
      <c r="AM42" s="175">
        <v>1000</v>
      </c>
      <c r="AN42" s="42">
        <v>115</v>
      </c>
      <c r="AO42" s="43">
        <v>1.27</v>
      </c>
      <c r="AP42" s="43">
        <v>1.79</v>
      </c>
      <c r="AQ42" s="44">
        <v>10.6</v>
      </c>
      <c r="AR42" s="45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</row>
    <row r="43" spans="1:44" s="100" customFormat="1" ht="25.5">
      <c r="A43" s="267"/>
      <c r="B43" s="268">
        <v>40</v>
      </c>
      <c r="C43" s="661"/>
      <c r="D43" s="46"/>
      <c r="E43" s="43" t="s">
        <v>467</v>
      </c>
      <c r="F43" s="46" t="s">
        <v>216</v>
      </c>
      <c r="G43" s="46" t="s">
        <v>217</v>
      </c>
      <c r="H43" s="172"/>
      <c r="I43" s="189" t="s">
        <v>433</v>
      </c>
      <c r="J43" s="172"/>
      <c r="K43" s="44">
        <v>1</v>
      </c>
      <c r="L43" s="42" t="s">
        <v>460</v>
      </c>
      <c r="M43" s="43">
        <v>2</v>
      </c>
      <c r="N43" s="464">
        <v>2.5</v>
      </c>
      <c r="O43" s="43" t="s">
        <v>435</v>
      </c>
      <c r="P43" s="43">
        <v>4096</v>
      </c>
      <c r="Q43" s="43">
        <v>4</v>
      </c>
      <c r="R43" s="43">
        <v>2</v>
      </c>
      <c r="S43" s="172">
        <v>250</v>
      </c>
      <c r="T43" s="172" t="s">
        <v>436</v>
      </c>
      <c r="U43" s="172" t="s">
        <v>397</v>
      </c>
      <c r="V43" s="172" t="s">
        <v>397</v>
      </c>
      <c r="W43" s="44" t="s">
        <v>215</v>
      </c>
      <c r="X43" s="42">
        <v>0</v>
      </c>
      <c r="Y43" s="43"/>
      <c r="Z43" s="43"/>
      <c r="AA43" s="172" t="s">
        <v>279</v>
      </c>
      <c r="AB43" s="172"/>
      <c r="AC43" s="44" t="s">
        <v>214</v>
      </c>
      <c r="AD43" s="485">
        <v>75</v>
      </c>
      <c r="AE43" s="486">
        <v>87</v>
      </c>
      <c r="AF43" s="486" t="s">
        <v>215</v>
      </c>
      <c r="AG43" s="44" t="s">
        <v>215</v>
      </c>
      <c r="AH43" s="218" t="s">
        <v>215</v>
      </c>
      <c r="AI43" s="43" t="s">
        <v>215</v>
      </c>
      <c r="AJ43" s="43" t="s">
        <v>215</v>
      </c>
      <c r="AK43" s="43" t="s">
        <v>215</v>
      </c>
      <c r="AL43" s="43">
        <v>1000</v>
      </c>
      <c r="AM43" s="175">
        <v>1000</v>
      </c>
      <c r="AN43" s="42">
        <v>230</v>
      </c>
      <c r="AO43" s="43">
        <v>1.43</v>
      </c>
      <c r="AP43" s="43">
        <v>1.96</v>
      </c>
      <c r="AQ43" s="44">
        <v>11.7</v>
      </c>
      <c r="AR43" s="45"/>
    </row>
    <row r="44" spans="1:238" s="4" customFormat="1" ht="25.5">
      <c r="A44" s="267"/>
      <c r="B44" s="268">
        <v>41</v>
      </c>
      <c r="C44" s="661"/>
      <c r="D44" s="46"/>
      <c r="E44" s="43" t="s">
        <v>468</v>
      </c>
      <c r="F44" s="46" t="s">
        <v>216</v>
      </c>
      <c r="G44" s="46" t="s">
        <v>217</v>
      </c>
      <c r="H44" s="172"/>
      <c r="I44" s="189" t="s">
        <v>433</v>
      </c>
      <c r="J44" s="172"/>
      <c r="K44" s="44">
        <v>1</v>
      </c>
      <c r="L44" s="42" t="s">
        <v>448</v>
      </c>
      <c r="M44" s="43">
        <v>2</v>
      </c>
      <c r="N44" s="464">
        <v>2.26</v>
      </c>
      <c r="O44" s="43" t="s">
        <v>435</v>
      </c>
      <c r="P44" s="43">
        <v>4096</v>
      </c>
      <c r="Q44" s="43">
        <v>4</v>
      </c>
      <c r="R44" s="43">
        <v>2</v>
      </c>
      <c r="S44" s="172">
        <v>500</v>
      </c>
      <c r="T44" s="172" t="s">
        <v>436</v>
      </c>
      <c r="U44" s="172" t="s">
        <v>397</v>
      </c>
      <c r="V44" s="172" t="s">
        <v>397</v>
      </c>
      <c r="W44" s="44" t="s">
        <v>215</v>
      </c>
      <c r="X44" s="42">
        <v>0</v>
      </c>
      <c r="Y44" s="43"/>
      <c r="Z44" s="43"/>
      <c r="AA44" s="172" t="s">
        <v>279</v>
      </c>
      <c r="AB44" s="172"/>
      <c r="AC44" s="44" t="s">
        <v>214</v>
      </c>
      <c r="AD44" s="485">
        <v>90</v>
      </c>
      <c r="AE44" s="486">
        <v>86.6</v>
      </c>
      <c r="AF44" s="486" t="s">
        <v>215</v>
      </c>
      <c r="AG44" s="44" t="s">
        <v>215</v>
      </c>
      <c r="AH44" s="218" t="s">
        <v>215</v>
      </c>
      <c r="AI44" s="43" t="s">
        <v>215</v>
      </c>
      <c r="AJ44" s="43" t="s">
        <v>215</v>
      </c>
      <c r="AK44" s="43" t="s">
        <v>215</v>
      </c>
      <c r="AL44" s="43">
        <v>1000</v>
      </c>
      <c r="AM44" s="175">
        <v>1000</v>
      </c>
      <c r="AN44" s="42">
        <v>115</v>
      </c>
      <c r="AO44" s="43">
        <v>1.5</v>
      </c>
      <c r="AP44" s="43">
        <v>1.88</v>
      </c>
      <c r="AQ44" s="44">
        <v>10.7</v>
      </c>
      <c r="AR44" s="45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</row>
    <row r="45" spans="1:238" s="3" customFormat="1" ht="25.5">
      <c r="A45" s="267"/>
      <c r="B45" s="268">
        <v>42</v>
      </c>
      <c r="C45" s="661"/>
      <c r="D45" s="46"/>
      <c r="E45" s="43" t="s">
        <v>468</v>
      </c>
      <c r="F45" s="46" t="s">
        <v>216</v>
      </c>
      <c r="G45" s="46" t="s">
        <v>217</v>
      </c>
      <c r="H45" s="172"/>
      <c r="I45" s="189" t="s">
        <v>433</v>
      </c>
      <c r="J45" s="172"/>
      <c r="K45" s="44">
        <v>1</v>
      </c>
      <c r="L45" s="42" t="s">
        <v>448</v>
      </c>
      <c r="M45" s="43">
        <v>2</v>
      </c>
      <c r="N45" s="464">
        <v>2.26</v>
      </c>
      <c r="O45" s="43" t="s">
        <v>435</v>
      </c>
      <c r="P45" s="43">
        <v>4096</v>
      </c>
      <c r="Q45" s="43">
        <v>4</v>
      </c>
      <c r="R45" s="43">
        <v>2</v>
      </c>
      <c r="S45" s="172">
        <v>500</v>
      </c>
      <c r="T45" s="172" t="s">
        <v>436</v>
      </c>
      <c r="U45" s="172" t="s">
        <v>397</v>
      </c>
      <c r="V45" s="172" t="s">
        <v>397</v>
      </c>
      <c r="W45" s="44" t="s">
        <v>215</v>
      </c>
      <c r="X45" s="42">
        <v>0</v>
      </c>
      <c r="Y45" s="43"/>
      <c r="Z45" s="43"/>
      <c r="AA45" s="172" t="s">
        <v>279</v>
      </c>
      <c r="AB45" s="172"/>
      <c r="AC45" s="44" t="s">
        <v>214</v>
      </c>
      <c r="AD45" s="485">
        <v>90</v>
      </c>
      <c r="AE45" s="486">
        <v>86.6</v>
      </c>
      <c r="AF45" s="486" t="s">
        <v>215</v>
      </c>
      <c r="AG45" s="44" t="s">
        <v>215</v>
      </c>
      <c r="AH45" s="218" t="s">
        <v>215</v>
      </c>
      <c r="AI45" s="43" t="s">
        <v>215</v>
      </c>
      <c r="AJ45" s="43" t="s">
        <v>215</v>
      </c>
      <c r="AK45" s="43" t="s">
        <v>215</v>
      </c>
      <c r="AL45" s="43">
        <v>1000</v>
      </c>
      <c r="AM45" s="175">
        <v>1000</v>
      </c>
      <c r="AN45" s="42">
        <v>230</v>
      </c>
      <c r="AO45" s="43">
        <v>1.59</v>
      </c>
      <c r="AP45" s="43">
        <v>1.96</v>
      </c>
      <c r="AQ45" s="44">
        <v>10.7</v>
      </c>
      <c r="AR45" s="45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</row>
    <row r="46" spans="1:238" s="100" customFormat="1" ht="25.5">
      <c r="A46" s="267"/>
      <c r="B46" s="268">
        <v>43</v>
      </c>
      <c r="C46" s="661"/>
      <c r="D46" s="46"/>
      <c r="E46" s="43" t="s">
        <v>456</v>
      </c>
      <c r="F46" s="46" t="s">
        <v>216</v>
      </c>
      <c r="G46" s="46" t="s">
        <v>217</v>
      </c>
      <c r="H46" s="172"/>
      <c r="I46" s="189" t="s">
        <v>433</v>
      </c>
      <c r="J46" s="172"/>
      <c r="K46" s="44">
        <v>1</v>
      </c>
      <c r="L46" s="42" t="s">
        <v>457</v>
      </c>
      <c r="M46" s="43">
        <v>2</v>
      </c>
      <c r="N46" s="464">
        <v>2.4</v>
      </c>
      <c r="O46" s="43" t="s">
        <v>435</v>
      </c>
      <c r="P46" s="43">
        <v>4096</v>
      </c>
      <c r="Q46" s="43">
        <v>4</v>
      </c>
      <c r="R46" s="43">
        <v>2</v>
      </c>
      <c r="S46" s="172">
        <v>320</v>
      </c>
      <c r="T46" s="172" t="s">
        <v>436</v>
      </c>
      <c r="U46" s="172" t="s">
        <v>397</v>
      </c>
      <c r="V46" s="172" t="s">
        <v>397</v>
      </c>
      <c r="W46" s="44" t="s">
        <v>215</v>
      </c>
      <c r="X46" s="42">
        <v>0</v>
      </c>
      <c r="Y46" s="43"/>
      <c r="Z46" s="43"/>
      <c r="AA46" s="172" t="s">
        <v>279</v>
      </c>
      <c r="AB46" s="172"/>
      <c r="AC46" s="44" t="s">
        <v>214</v>
      </c>
      <c r="AD46" s="485">
        <v>75</v>
      </c>
      <c r="AE46" s="486">
        <v>87</v>
      </c>
      <c r="AF46" s="486" t="s">
        <v>215</v>
      </c>
      <c r="AG46" s="44" t="s">
        <v>215</v>
      </c>
      <c r="AH46" s="218" t="s">
        <v>215</v>
      </c>
      <c r="AI46" s="43" t="s">
        <v>215</v>
      </c>
      <c r="AJ46" s="43" t="s">
        <v>215</v>
      </c>
      <c r="AK46" s="43" t="s">
        <v>215</v>
      </c>
      <c r="AL46" s="43">
        <v>1000</v>
      </c>
      <c r="AM46" s="175">
        <v>1000</v>
      </c>
      <c r="AN46" s="42">
        <v>115</v>
      </c>
      <c r="AO46" s="43">
        <v>1.18</v>
      </c>
      <c r="AP46" s="43">
        <v>1.79</v>
      </c>
      <c r="AQ46" s="44">
        <v>16.2</v>
      </c>
      <c r="AR46" s="45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</row>
    <row r="47" spans="1:238" s="102" customFormat="1" ht="25.5">
      <c r="A47" s="267"/>
      <c r="B47" s="268">
        <v>44</v>
      </c>
      <c r="C47" s="661"/>
      <c r="D47" s="46"/>
      <c r="E47" s="43" t="s">
        <v>456</v>
      </c>
      <c r="F47" s="46" t="s">
        <v>216</v>
      </c>
      <c r="G47" s="46" t="s">
        <v>217</v>
      </c>
      <c r="H47" s="172"/>
      <c r="I47" s="189" t="s">
        <v>433</v>
      </c>
      <c r="J47" s="172"/>
      <c r="K47" s="44">
        <v>1</v>
      </c>
      <c r="L47" s="42" t="s">
        <v>457</v>
      </c>
      <c r="M47" s="43">
        <v>2</v>
      </c>
      <c r="N47" s="464">
        <v>2.4</v>
      </c>
      <c r="O47" s="43" t="s">
        <v>435</v>
      </c>
      <c r="P47" s="43">
        <v>4096</v>
      </c>
      <c r="Q47" s="43">
        <v>4</v>
      </c>
      <c r="R47" s="43">
        <v>2</v>
      </c>
      <c r="S47" s="172">
        <v>320</v>
      </c>
      <c r="T47" s="172" t="s">
        <v>436</v>
      </c>
      <c r="U47" s="172" t="s">
        <v>397</v>
      </c>
      <c r="V47" s="172" t="s">
        <v>397</v>
      </c>
      <c r="W47" s="44" t="s">
        <v>215</v>
      </c>
      <c r="X47" s="42">
        <v>0</v>
      </c>
      <c r="Y47" s="43"/>
      <c r="Z47" s="43"/>
      <c r="AA47" s="172" t="s">
        <v>279</v>
      </c>
      <c r="AB47" s="172"/>
      <c r="AC47" s="44" t="s">
        <v>214</v>
      </c>
      <c r="AD47" s="485">
        <v>75</v>
      </c>
      <c r="AE47" s="486">
        <v>87</v>
      </c>
      <c r="AF47" s="486" t="s">
        <v>215</v>
      </c>
      <c r="AG47" s="44" t="s">
        <v>215</v>
      </c>
      <c r="AH47" s="218" t="s">
        <v>215</v>
      </c>
      <c r="AI47" s="43" t="s">
        <v>215</v>
      </c>
      <c r="AJ47" s="43" t="s">
        <v>215</v>
      </c>
      <c r="AK47" s="43" t="s">
        <v>215</v>
      </c>
      <c r="AL47" s="43">
        <v>1000</v>
      </c>
      <c r="AM47" s="175">
        <v>1000</v>
      </c>
      <c r="AN47" s="42">
        <v>230</v>
      </c>
      <c r="AO47" s="43">
        <v>1.34</v>
      </c>
      <c r="AP47" s="43">
        <v>1.97</v>
      </c>
      <c r="AQ47" s="44">
        <v>17.6</v>
      </c>
      <c r="AR47" s="45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</row>
    <row r="48" spans="1:238" ht="25.5">
      <c r="A48" s="267"/>
      <c r="B48" s="268">
        <v>45</v>
      </c>
      <c r="C48" s="661"/>
      <c r="D48" s="46"/>
      <c r="E48" s="43" t="s">
        <v>468</v>
      </c>
      <c r="F48" s="46" t="s">
        <v>216</v>
      </c>
      <c r="G48" s="46" t="s">
        <v>217</v>
      </c>
      <c r="H48" s="172"/>
      <c r="I48" s="189" t="s">
        <v>433</v>
      </c>
      <c r="J48" s="172"/>
      <c r="K48" s="44">
        <v>1</v>
      </c>
      <c r="L48" s="42" t="s">
        <v>428</v>
      </c>
      <c r="M48" s="43">
        <v>2</v>
      </c>
      <c r="N48" s="464">
        <v>2.3</v>
      </c>
      <c r="O48" s="43" t="s">
        <v>435</v>
      </c>
      <c r="P48" s="43">
        <v>4096</v>
      </c>
      <c r="Q48" s="43">
        <v>4</v>
      </c>
      <c r="R48" s="43">
        <v>2</v>
      </c>
      <c r="S48" s="172">
        <v>500</v>
      </c>
      <c r="T48" s="172" t="s">
        <v>436</v>
      </c>
      <c r="U48" s="172" t="s">
        <v>397</v>
      </c>
      <c r="V48" s="172" t="s">
        <v>397</v>
      </c>
      <c r="W48" s="44" t="s">
        <v>215</v>
      </c>
      <c r="X48" s="42">
        <v>0</v>
      </c>
      <c r="Y48" s="43"/>
      <c r="Z48" s="43"/>
      <c r="AA48" s="172" t="s">
        <v>279</v>
      </c>
      <c r="AB48" s="172"/>
      <c r="AC48" s="44" t="s">
        <v>214</v>
      </c>
      <c r="AD48" s="485">
        <v>90</v>
      </c>
      <c r="AE48" s="486">
        <v>86.6</v>
      </c>
      <c r="AF48" s="486" t="s">
        <v>215</v>
      </c>
      <c r="AG48" s="44" t="s">
        <v>215</v>
      </c>
      <c r="AH48" s="218" t="s">
        <v>215</v>
      </c>
      <c r="AI48" s="43" t="s">
        <v>215</v>
      </c>
      <c r="AJ48" s="43" t="s">
        <v>215</v>
      </c>
      <c r="AK48" s="43" t="s">
        <v>215</v>
      </c>
      <c r="AL48" s="43">
        <v>1000</v>
      </c>
      <c r="AM48" s="175">
        <v>1000</v>
      </c>
      <c r="AN48" s="42">
        <v>115</v>
      </c>
      <c r="AO48" s="43">
        <v>1.19</v>
      </c>
      <c r="AP48" s="43">
        <v>1.89</v>
      </c>
      <c r="AQ48" s="44">
        <v>14.7</v>
      </c>
      <c r="AR48" s="45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</row>
    <row r="49" spans="1:44" s="102" customFormat="1" ht="25.5">
      <c r="A49" s="267"/>
      <c r="B49" s="268">
        <v>46</v>
      </c>
      <c r="C49" s="661"/>
      <c r="D49" s="46"/>
      <c r="E49" s="43" t="s">
        <v>468</v>
      </c>
      <c r="F49" s="46" t="s">
        <v>216</v>
      </c>
      <c r="G49" s="46" t="s">
        <v>217</v>
      </c>
      <c r="H49" s="172"/>
      <c r="I49" s="189" t="s">
        <v>433</v>
      </c>
      <c r="J49" s="172"/>
      <c r="K49" s="44">
        <v>1</v>
      </c>
      <c r="L49" s="42" t="s">
        <v>428</v>
      </c>
      <c r="M49" s="43">
        <v>2</v>
      </c>
      <c r="N49" s="464">
        <v>2.3</v>
      </c>
      <c r="O49" s="43" t="s">
        <v>435</v>
      </c>
      <c r="P49" s="43">
        <v>4096</v>
      </c>
      <c r="Q49" s="43">
        <v>4</v>
      </c>
      <c r="R49" s="43">
        <v>2</v>
      </c>
      <c r="S49" s="172">
        <v>500</v>
      </c>
      <c r="T49" s="172" t="s">
        <v>436</v>
      </c>
      <c r="U49" s="172" t="s">
        <v>397</v>
      </c>
      <c r="V49" s="172" t="s">
        <v>397</v>
      </c>
      <c r="W49" s="44" t="s">
        <v>215</v>
      </c>
      <c r="X49" s="42">
        <v>0</v>
      </c>
      <c r="Y49" s="43"/>
      <c r="Z49" s="43"/>
      <c r="AA49" s="172" t="s">
        <v>279</v>
      </c>
      <c r="AB49" s="172"/>
      <c r="AC49" s="44" t="s">
        <v>214</v>
      </c>
      <c r="AD49" s="485">
        <v>90</v>
      </c>
      <c r="AE49" s="486">
        <v>86.6</v>
      </c>
      <c r="AF49" s="486" t="s">
        <v>215</v>
      </c>
      <c r="AG49" s="44" t="s">
        <v>215</v>
      </c>
      <c r="AH49" s="218" t="s">
        <v>215</v>
      </c>
      <c r="AI49" s="43" t="s">
        <v>215</v>
      </c>
      <c r="AJ49" s="43" t="s">
        <v>215</v>
      </c>
      <c r="AK49" s="43" t="s">
        <v>215</v>
      </c>
      <c r="AL49" s="43">
        <v>1000</v>
      </c>
      <c r="AM49" s="175">
        <v>1000</v>
      </c>
      <c r="AN49" s="42">
        <v>230</v>
      </c>
      <c r="AO49" s="43">
        <v>1.26</v>
      </c>
      <c r="AP49" s="43">
        <v>1.98</v>
      </c>
      <c r="AQ49" s="44">
        <v>16.1</v>
      </c>
      <c r="AR49" s="45"/>
    </row>
    <row r="50" spans="1:238" s="123" customFormat="1" ht="25.5">
      <c r="A50" s="267"/>
      <c r="B50" s="268">
        <v>47</v>
      </c>
      <c r="C50" s="661"/>
      <c r="D50" s="46"/>
      <c r="E50" s="43" t="s">
        <v>452</v>
      </c>
      <c r="F50" s="46" t="s">
        <v>216</v>
      </c>
      <c r="G50" s="46" t="s">
        <v>273</v>
      </c>
      <c r="H50" s="172"/>
      <c r="I50" s="189" t="s">
        <v>433</v>
      </c>
      <c r="J50" s="172"/>
      <c r="K50" s="44">
        <v>1</v>
      </c>
      <c r="L50" s="42" t="s">
        <v>469</v>
      </c>
      <c r="M50" s="43">
        <v>2</v>
      </c>
      <c r="N50" s="464">
        <v>2.4</v>
      </c>
      <c r="O50" s="43" t="s">
        <v>435</v>
      </c>
      <c r="P50" s="43">
        <v>4096</v>
      </c>
      <c r="Q50" s="43">
        <v>4</v>
      </c>
      <c r="R50" s="43">
        <v>2</v>
      </c>
      <c r="S50" s="172">
        <v>300</v>
      </c>
      <c r="T50" s="172" t="s">
        <v>436</v>
      </c>
      <c r="U50" s="172" t="s">
        <v>397</v>
      </c>
      <c r="V50" s="172" t="s">
        <v>397</v>
      </c>
      <c r="W50" s="44" t="s">
        <v>210</v>
      </c>
      <c r="X50" s="42">
        <v>1</v>
      </c>
      <c r="Y50" s="43" t="s">
        <v>470</v>
      </c>
      <c r="Z50" s="43">
        <v>512</v>
      </c>
      <c r="AA50" s="172" t="s">
        <v>213</v>
      </c>
      <c r="AB50" s="172"/>
      <c r="AC50" s="44" t="s">
        <v>214</v>
      </c>
      <c r="AD50" s="485">
        <v>90</v>
      </c>
      <c r="AE50" s="486">
        <v>86.6</v>
      </c>
      <c r="AF50" s="486" t="s">
        <v>215</v>
      </c>
      <c r="AG50" s="44" t="s">
        <v>215</v>
      </c>
      <c r="AH50" s="218" t="s">
        <v>215</v>
      </c>
      <c r="AI50" s="43" t="s">
        <v>215</v>
      </c>
      <c r="AJ50" s="43" t="s">
        <v>215</v>
      </c>
      <c r="AK50" s="43" t="s">
        <v>215</v>
      </c>
      <c r="AL50" s="43">
        <v>1000</v>
      </c>
      <c r="AM50" s="175">
        <v>1000</v>
      </c>
      <c r="AN50" s="42">
        <v>115</v>
      </c>
      <c r="AO50" s="43">
        <v>1.23</v>
      </c>
      <c r="AP50" s="43">
        <v>1.48</v>
      </c>
      <c r="AQ50" s="44">
        <v>18.7</v>
      </c>
      <c r="AR50" s="45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</row>
    <row r="51" spans="1:44" s="102" customFormat="1" ht="25.5">
      <c r="A51" s="267"/>
      <c r="B51" s="268">
        <v>48</v>
      </c>
      <c r="C51" s="661"/>
      <c r="D51" s="46"/>
      <c r="E51" s="43" t="s">
        <v>452</v>
      </c>
      <c r="F51" s="46" t="s">
        <v>216</v>
      </c>
      <c r="G51" s="46" t="s">
        <v>273</v>
      </c>
      <c r="H51" s="172"/>
      <c r="I51" s="189" t="s">
        <v>433</v>
      </c>
      <c r="J51" s="172"/>
      <c r="K51" s="44">
        <v>1</v>
      </c>
      <c r="L51" s="42" t="s">
        <v>469</v>
      </c>
      <c r="M51" s="43">
        <v>2</v>
      </c>
      <c r="N51" s="464">
        <v>2.4</v>
      </c>
      <c r="O51" s="43" t="s">
        <v>435</v>
      </c>
      <c r="P51" s="43">
        <v>4096</v>
      </c>
      <c r="Q51" s="43">
        <v>4</v>
      </c>
      <c r="R51" s="43">
        <v>2</v>
      </c>
      <c r="S51" s="172">
        <v>300</v>
      </c>
      <c r="T51" s="172" t="s">
        <v>436</v>
      </c>
      <c r="U51" s="172" t="s">
        <v>397</v>
      </c>
      <c r="V51" s="172" t="s">
        <v>397</v>
      </c>
      <c r="W51" s="44" t="s">
        <v>210</v>
      </c>
      <c r="X51" s="42">
        <v>1</v>
      </c>
      <c r="Y51" s="43" t="s">
        <v>470</v>
      </c>
      <c r="Z51" s="43">
        <v>512</v>
      </c>
      <c r="AA51" s="172" t="s">
        <v>213</v>
      </c>
      <c r="AB51" s="172"/>
      <c r="AC51" s="44" t="s">
        <v>214</v>
      </c>
      <c r="AD51" s="485">
        <v>90</v>
      </c>
      <c r="AE51" s="486">
        <v>86.6</v>
      </c>
      <c r="AF51" s="486" t="s">
        <v>215</v>
      </c>
      <c r="AG51" s="44" t="s">
        <v>215</v>
      </c>
      <c r="AH51" s="218" t="s">
        <v>215</v>
      </c>
      <c r="AI51" s="43" t="s">
        <v>215</v>
      </c>
      <c r="AJ51" s="43" t="s">
        <v>215</v>
      </c>
      <c r="AK51" s="43" t="s">
        <v>215</v>
      </c>
      <c r="AL51" s="43">
        <v>1000</v>
      </c>
      <c r="AM51" s="175">
        <v>1000</v>
      </c>
      <c r="AN51" s="42">
        <v>230</v>
      </c>
      <c r="AO51" s="43">
        <v>1.36</v>
      </c>
      <c r="AP51" s="43">
        <v>1.61</v>
      </c>
      <c r="AQ51" s="44">
        <v>19.1</v>
      </c>
      <c r="AR51" s="45"/>
    </row>
    <row r="52" spans="1:238" s="5" customFormat="1" ht="25.5">
      <c r="A52" s="267"/>
      <c r="B52" s="268">
        <v>49</v>
      </c>
      <c r="C52" s="661"/>
      <c r="D52" s="46"/>
      <c r="E52" s="43" t="s">
        <v>466</v>
      </c>
      <c r="F52" s="46" t="s">
        <v>216</v>
      </c>
      <c r="G52" s="46" t="s">
        <v>273</v>
      </c>
      <c r="H52" s="172"/>
      <c r="I52" s="189" t="s">
        <v>433</v>
      </c>
      <c r="J52" s="172"/>
      <c r="K52" s="44">
        <v>1</v>
      </c>
      <c r="L52" s="42" t="s">
        <v>455</v>
      </c>
      <c r="M52" s="43">
        <v>2</v>
      </c>
      <c r="N52" s="464">
        <v>2.8</v>
      </c>
      <c r="O52" s="43" t="s">
        <v>435</v>
      </c>
      <c r="P52" s="43">
        <v>4096</v>
      </c>
      <c r="Q52" s="43">
        <v>4</v>
      </c>
      <c r="R52" s="43">
        <v>2</v>
      </c>
      <c r="S52" s="172">
        <v>320</v>
      </c>
      <c r="T52" s="172" t="s">
        <v>436</v>
      </c>
      <c r="U52" s="172" t="s">
        <v>397</v>
      </c>
      <c r="V52" s="172" t="s">
        <v>397</v>
      </c>
      <c r="W52" s="44" t="s">
        <v>210</v>
      </c>
      <c r="X52" s="42">
        <v>1</v>
      </c>
      <c r="Y52" s="43" t="s">
        <v>470</v>
      </c>
      <c r="Z52" s="43">
        <v>512</v>
      </c>
      <c r="AA52" s="172" t="s">
        <v>213</v>
      </c>
      <c r="AB52" s="172"/>
      <c r="AC52" s="44" t="s">
        <v>214</v>
      </c>
      <c r="AD52" s="485">
        <v>120</v>
      </c>
      <c r="AE52" s="486">
        <v>86.6</v>
      </c>
      <c r="AF52" s="486" t="s">
        <v>215</v>
      </c>
      <c r="AG52" s="44" t="s">
        <v>215</v>
      </c>
      <c r="AH52" s="218" t="s">
        <v>215</v>
      </c>
      <c r="AI52" s="43" t="s">
        <v>215</v>
      </c>
      <c r="AJ52" s="43" t="s">
        <v>215</v>
      </c>
      <c r="AK52" s="43" t="s">
        <v>215</v>
      </c>
      <c r="AL52" s="43">
        <v>1000</v>
      </c>
      <c r="AM52" s="175">
        <v>1000</v>
      </c>
      <c r="AN52" s="42">
        <v>115</v>
      </c>
      <c r="AO52" s="43">
        <v>0.82</v>
      </c>
      <c r="AP52" s="43">
        <v>1</v>
      </c>
      <c r="AQ52" s="44">
        <v>20.1</v>
      </c>
      <c r="AR52" s="45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</row>
    <row r="53" spans="1:238" s="5" customFormat="1" ht="25.5">
      <c r="A53" s="267"/>
      <c r="B53" s="268">
        <v>50</v>
      </c>
      <c r="C53" s="661"/>
      <c r="D53" s="46"/>
      <c r="E53" s="43" t="s">
        <v>466</v>
      </c>
      <c r="F53" s="46" t="s">
        <v>216</v>
      </c>
      <c r="G53" s="46" t="s">
        <v>273</v>
      </c>
      <c r="H53" s="172"/>
      <c r="I53" s="189" t="s">
        <v>433</v>
      </c>
      <c r="J53" s="172"/>
      <c r="K53" s="44">
        <v>1</v>
      </c>
      <c r="L53" s="42" t="s">
        <v>455</v>
      </c>
      <c r="M53" s="43">
        <v>2</v>
      </c>
      <c r="N53" s="464">
        <v>2.8</v>
      </c>
      <c r="O53" s="43" t="s">
        <v>435</v>
      </c>
      <c r="P53" s="43">
        <v>4096</v>
      </c>
      <c r="Q53" s="43">
        <v>4</v>
      </c>
      <c r="R53" s="43">
        <v>2</v>
      </c>
      <c r="S53" s="172">
        <v>320</v>
      </c>
      <c r="T53" s="172" t="s">
        <v>436</v>
      </c>
      <c r="U53" s="172" t="s">
        <v>397</v>
      </c>
      <c r="V53" s="172" t="s">
        <v>397</v>
      </c>
      <c r="W53" s="44" t="s">
        <v>210</v>
      </c>
      <c r="X53" s="42">
        <v>1</v>
      </c>
      <c r="Y53" s="43" t="s">
        <v>470</v>
      </c>
      <c r="Z53" s="43">
        <v>512</v>
      </c>
      <c r="AA53" s="172" t="s">
        <v>213</v>
      </c>
      <c r="AB53" s="172"/>
      <c r="AC53" s="44" t="s">
        <v>214</v>
      </c>
      <c r="AD53" s="485">
        <v>120</v>
      </c>
      <c r="AE53" s="486">
        <v>86.6</v>
      </c>
      <c r="AF53" s="486" t="s">
        <v>215</v>
      </c>
      <c r="AG53" s="44" t="s">
        <v>215</v>
      </c>
      <c r="AH53" s="218" t="s">
        <v>215</v>
      </c>
      <c r="AI53" s="43" t="s">
        <v>215</v>
      </c>
      <c r="AJ53" s="43" t="s">
        <v>215</v>
      </c>
      <c r="AK53" s="43" t="s">
        <v>215</v>
      </c>
      <c r="AL53" s="43">
        <v>1000</v>
      </c>
      <c r="AM53" s="175">
        <v>1000</v>
      </c>
      <c r="AN53" s="42">
        <v>230</v>
      </c>
      <c r="AO53" s="43">
        <v>0.88</v>
      </c>
      <c r="AP53" s="43">
        <v>1.06</v>
      </c>
      <c r="AQ53" s="44">
        <v>20.3</v>
      </c>
      <c r="AR53" s="45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  <c r="HH53" s="102"/>
      <c r="HI53" s="102"/>
      <c r="HJ53" s="102"/>
      <c r="HK53" s="102"/>
      <c r="HL53" s="102"/>
      <c r="HM53" s="102"/>
      <c r="HN53" s="102"/>
      <c r="HO53" s="102"/>
      <c r="HP53" s="102"/>
      <c r="HQ53" s="102"/>
      <c r="HR53" s="102"/>
      <c r="HS53" s="102"/>
      <c r="HT53" s="102"/>
      <c r="HU53" s="102"/>
      <c r="HV53" s="102"/>
      <c r="HW53" s="102"/>
      <c r="HX53" s="102"/>
      <c r="HY53" s="102"/>
      <c r="HZ53" s="102"/>
      <c r="IA53" s="102"/>
      <c r="IB53" s="102"/>
      <c r="IC53" s="102"/>
      <c r="ID53" s="102"/>
    </row>
    <row r="54" spans="1:44" s="3" customFormat="1" ht="25.5">
      <c r="A54" s="267"/>
      <c r="B54" s="268">
        <v>51</v>
      </c>
      <c r="C54" s="661"/>
      <c r="D54" s="46"/>
      <c r="E54" s="43" t="s">
        <v>456</v>
      </c>
      <c r="F54" s="46" t="s">
        <v>216</v>
      </c>
      <c r="G54" s="46" t="s">
        <v>273</v>
      </c>
      <c r="H54" s="172"/>
      <c r="I54" s="189" t="s">
        <v>433</v>
      </c>
      <c r="J54" s="172"/>
      <c r="K54" s="44">
        <v>1</v>
      </c>
      <c r="L54" s="42" t="s">
        <v>457</v>
      </c>
      <c r="M54" s="43">
        <v>2</v>
      </c>
      <c r="N54" s="464">
        <v>2.4</v>
      </c>
      <c r="O54" s="43" t="s">
        <v>435</v>
      </c>
      <c r="P54" s="43">
        <v>4096</v>
      </c>
      <c r="Q54" s="43">
        <v>4</v>
      </c>
      <c r="R54" s="43">
        <v>2</v>
      </c>
      <c r="S54" s="172">
        <v>320</v>
      </c>
      <c r="T54" s="172" t="s">
        <v>436</v>
      </c>
      <c r="U54" s="172" t="s">
        <v>397</v>
      </c>
      <c r="V54" s="172" t="s">
        <v>397</v>
      </c>
      <c r="W54" s="44" t="s">
        <v>210</v>
      </c>
      <c r="X54" s="42">
        <v>1</v>
      </c>
      <c r="Y54" s="43" t="s">
        <v>470</v>
      </c>
      <c r="Z54" s="43">
        <v>512</v>
      </c>
      <c r="AA54" s="172" t="s">
        <v>213</v>
      </c>
      <c r="AB54" s="172"/>
      <c r="AC54" s="44" t="s">
        <v>214</v>
      </c>
      <c r="AD54" s="485">
        <v>120</v>
      </c>
      <c r="AE54" s="486">
        <v>86.6</v>
      </c>
      <c r="AF54" s="486" t="s">
        <v>215</v>
      </c>
      <c r="AG54" s="44" t="s">
        <v>215</v>
      </c>
      <c r="AH54" s="218" t="s">
        <v>215</v>
      </c>
      <c r="AI54" s="43" t="s">
        <v>215</v>
      </c>
      <c r="AJ54" s="43" t="s">
        <v>215</v>
      </c>
      <c r="AK54" s="43" t="s">
        <v>215</v>
      </c>
      <c r="AL54" s="43">
        <v>1000</v>
      </c>
      <c r="AM54" s="175">
        <v>1000</v>
      </c>
      <c r="AN54" s="42">
        <v>115</v>
      </c>
      <c r="AO54" s="43">
        <v>0.8</v>
      </c>
      <c r="AP54" s="43">
        <v>1.55</v>
      </c>
      <c r="AQ54" s="44">
        <v>20.2</v>
      </c>
      <c r="AR54" s="45"/>
    </row>
    <row r="55" spans="1:238" s="102" customFormat="1" ht="25.5">
      <c r="A55" s="267"/>
      <c r="B55" s="268">
        <v>52</v>
      </c>
      <c r="C55" s="661"/>
      <c r="D55" s="46"/>
      <c r="E55" s="43" t="s">
        <v>456</v>
      </c>
      <c r="F55" s="46" t="s">
        <v>216</v>
      </c>
      <c r="G55" s="46" t="s">
        <v>273</v>
      </c>
      <c r="H55" s="172"/>
      <c r="I55" s="189" t="s">
        <v>433</v>
      </c>
      <c r="J55" s="172"/>
      <c r="K55" s="44">
        <v>1</v>
      </c>
      <c r="L55" s="42" t="s">
        <v>457</v>
      </c>
      <c r="M55" s="43">
        <v>2</v>
      </c>
      <c r="N55" s="464">
        <v>2.4</v>
      </c>
      <c r="O55" s="43" t="s">
        <v>435</v>
      </c>
      <c r="P55" s="43">
        <v>4096</v>
      </c>
      <c r="Q55" s="43">
        <v>4</v>
      </c>
      <c r="R55" s="43">
        <v>2</v>
      </c>
      <c r="S55" s="172">
        <v>320</v>
      </c>
      <c r="T55" s="172" t="s">
        <v>436</v>
      </c>
      <c r="U55" s="172" t="s">
        <v>397</v>
      </c>
      <c r="V55" s="172" t="s">
        <v>397</v>
      </c>
      <c r="W55" s="44" t="s">
        <v>210</v>
      </c>
      <c r="X55" s="42">
        <v>1</v>
      </c>
      <c r="Y55" s="43" t="s">
        <v>470</v>
      </c>
      <c r="Z55" s="43">
        <v>512</v>
      </c>
      <c r="AA55" s="172" t="s">
        <v>213</v>
      </c>
      <c r="AB55" s="172"/>
      <c r="AC55" s="44" t="s">
        <v>214</v>
      </c>
      <c r="AD55" s="485">
        <v>120</v>
      </c>
      <c r="AE55" s="486">
        <v>86.6</v>
      </c>
      <c r="AF55" s="486" t="s">
        <v>215</v>
      </c>
      <c r="AG55" s="44" t="s">
        <v>215</v>
      </c>
      <c r="AH55" s="218" t="s">
        <v>215</v>
      </c>
      <c r="AI55" s="43" t="s">
        <v>215</v>
      </c>
      <c r="AJ55" s="43" t="s">
        <v>215</v>
      </c>
      <c r="AK55" s="43" t="s">
        <v>215</v>
      </c>
      <c r="AL55" s="43">
        <v>1000</v>
      </c>
      <c r="AM55" s="175">
        <v>1000</v>
      </c>
      <c r="AN55" s="42">
        <v>230</v>
      </c>
      <c r="AO55" s="43">
        <v>0.89</v>
      </c>
      <c r="AP55" s="43">
        <v>1.58</v>
      </c>
      <c r="AQ55" s="44">
        <v>21.1</v>
      </c>
      <c r="AR55" s="4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</row>
    <row r="56" spans="1:238" s="4" customFormat="1" ht="25.5">
      <c r="A56" s="267"/>
      <c r="B56" s="268">
        <v>53</v>
      </c>
      <c r="C56" s="661"/>
      <c r="D56" s="46"/>
      <c r="E56" s="43" t="s">
        <v>466</v>
      </c>
      <c r="F56" s="46" t="s">
        <v>216</v>
      </c>
      <c r="G56" s="46" t="s">
        <v>273</v>
      </c>
      <c r="H56" s="172"/>
      <c r="I56" s="189" t="s">
        <v>433</v>
      </c>
      <c r="J56" s="172"/>
      <c r="K56" s="44">
        <v>1</v>
      </c>
      <c r="L56" s="42" t="s">
        <v>428</v>
      </c>
      <c r="M56" s="43">
        <v>2</v>
      </c>
      <c r="N56" s="464">
        <v>2.3</v>
      </c>
      <c r="O56" s="43" t="s">
        <v>435</v>
      </c>
      <c r="P56" s="43">
        <v>4096</v>
      </c>
      <c r="Q56" s="43">
        <v>4</v>
      </c>
      <c r="R56" s="43">
        <v>2</v>
      </c>
      <c r="S56" s="172">
        <v>320</v>
      </c>
      <c r="T56" s="172" t="s">
        <v>436</v>
      </c>
      <c r="U56" s="172" t="s">
        <v>397</v>
      </c>
      <c r="V56" s="172" t="s">
        <v>397</v>
      </c>
      <c r="W56" s="44" t="s">
        <v>210</v>
      </c>
      <c r="X56" s="42">
        <v>1</v>
      </c>
      <c r="Y56" s="43" t="s">
        <v>470</v>
      </c>
      <c r="Z56" s="43">
        <v>512</v>
      </c>
      <c r="AA56" s="172" t="s">
        <v>213</v>
      </c>
      <c r="AB56" s="172"/>
      <c r="AC56" s="44" t="s">
        <v>214</v>
      </c>
      <c r="AD56" s="485">
        <v>120</v>
      </c>
      <c r="AE56" s="486">
        <v>86.6</v>
      </c>
      <c r="AF56" s="486" t="s">
        <v>215</v>
      </c>
      <c r="AG56" s="44" t="s">
        <v>215</v>
      </c>
      <c r="AH56" s="218" t="s">
        <v>215</v>
      </c>
      <c r="AI56" s="43" t="s">
        <v>215</v>
      </c>
      <c r="AJ56" s="43" t="s">
        <v>215</v>
      </c>
      <c r="AK56" s="43" t="s">
        <v>215</v>
      </c>
      <c r="AL56" s="43">
        <v>1000</v>
      </c>
      <c r="AM56" s="175">
        <v>1000</v>
      </c>
      <c r="AN56" s="42">
        <v>115</v>
      </c>
      <c r="AO56" s="43">
        <v>1.45</v>
      </c>
      <c r="AP56" s="43">
        <v>2.27</v>
      </c>
      <c r="AQ56" s="44">
        <v>28.5</v>
      </c>
      <c r="AR56" s="45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</row>
    <row r="57" spans="1:238" s="3" customFormat="1" ht="25.5">
      <c r="A57" s="267"/>
      <c r="B57" s="268">
        <v>54</v>
      </c>
      <c r="C57" s="661"/>
      <c r="D57" s="46"/>
      <c r="E57" s="43" t="s">
        <v>466</v>
      </c>
      <c r="F57" s="46" t="s">
        <v>216</v>
      </c>
      <c r="G57" s="46" t="s">
        <v>273</v>
      </c>
      <c r="H57" s="172"/>
      <c r="I57" s="189" t="s">
        <v>433</v>
      </c>
      <c r="J57" s="172"/>
      <c r="K57" s="44">
        <v>1</v>
      </c>
      <c r="L57" s="42" t="s">
        <v>428</v>
      </c>
      <c r="M57" s="43">
        <v>2</v>
      </c>
      <c r="N57" s="464">
        <v>2.3</v>
      </c>
      <c r="O57" s="43" t="s">
        <v>435</v>
      </c>
      <c r="P57" s="43">
        <v>4096</v>
      </c>
      <c r="Q57" s="43">
        <v>4</v>
      </c>
      <c r="R57" s="43">
        <v>2</v>
      </c>
      <c r="S57" s="172">
        <v>320</v>
      </c>
      <c r="T57" s="172" t="s">
        <v>436</v>
      </c>
      <c r="U57" s="172" t="s">
        <v>397</v>
      </c>
      <c r="V57" s="172" t="s">
        <v>397</v>
      </c>
      <c r="W57" s="44" t="s">
        <v>210</v>
      </c>
      <c r="X57" s="42">
        <v>1</v>
      </c>
      <c r="Y57" s="43" t="s">
        <v>470</v>
      </c>
      <c r="Z57" s="43">
        <v>512</v>
      </c>
      <c r="AA57" s="172" t="s">
        <v>213</v>
      </c>
      <c r="AB57" s="172"/>
      <c r="AC57" s="44" t="s">
        <v>214</v>
      </c>
      <c r="AD57" s="485">
        <v>120</v>
      </c>
      <c r="AE57" s="486">
        <v>86.6</v>
      </c>
      <c r="AF57" s="486" t="s">
        <v>215</v>
      </c>
      <c r="AG57" s="44" t="s">
        <v>215</v>
      </c>
      <c r="AH57" s="218" t="s">
        <v>215</v>
      </c>
      <c r="AI57" s="43" t="s">
        <v>215</v>
      </c>
      <c r="AJ57" s="43" t="s">
        <v>215</v>
      </c>
      <c r="AK57" s="43" t="s">
        <v>215</v>
      </c>
      <c r="AL57" s="43">
        <v>1000</v>
      </c>
      <c r="AM57" s="175">
        <v>1000</v>
      </c>
      <c r="AN57" s="42">
        <v>230</v>
      </c>
      <c r="AO57" s="43">
        <v>1.51</v>
      </c>
      <c r="AP57" s="43">
        <v>2.26</v>
      </c>
      <c r="AQ57" s="44">
        <v>30.5</v>
      </c>
      <c r="AR57" s="45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2"/>
      <c r="FI57" s="102"/>
      <c r="FJ57" s="102"/>
      <c r="FK57" s="102"/>
      <c r="FL57" s="102"/>
      <c r="FM57" s="102"/>
      <c r="FN57" s="102"/>
      <c r="FO57" s="102"/>
      <c r="FP57" s="102"/>
      <c r="FQ57" s="102"/>
      <c r="FR57" s="102"/>
      <c r="FS57" s="102"/>
      <c r="FT57" s="102"/>
      <c r="FU57" s="102"/>
      <c r="FV57" s="102"/>
      <c r="FW57" s="102"/>
      <c r="FX57" s="102"/>
      <c r="FY57" s="102"/>
      <c r="FZ57" s="102"/>
      <c r="GA57" s="102"/>
      <c r="GB57" s="102"/>
      <c r="GC57" s="102"/>
      <c r="GD57" s="102"/>
      <c r="GE57" s="102"/>
      <c r="GF57" s="102"/>
      <c r="GG57" s="102"/>
      <c r="GH57" s="102"/>
      <c r="GI57" s="102"/>
      <c r="GJ57" s="102"/>
      <c r="GK57" s="102"/>
      <c r="GL57" s="102"/>
      <c r="GM57" s="102"/>
      <c r="GN57" s="102"/>
      <c r="GO57" s="102"/>
      <c r="GP57" s="102"/>
      <c r="GQ57" s="102"/>
      <c r="GR57" s="102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02"/>
      <c r="HL57" s="102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02"/>
      <c r="HY57" s="102"/>
      <c r="HZ57" s="102"/>
      <c r="IA57" s="102"/>
      <c r="IB57" s="102"/>
      <c r="IC57" s="102"/>
      <c r="ID57" s="102"/>
    </row>
    <row r="58" spans="1:44" s="4" customFormat="1" ht="25.5">
      <c r="A58" s="267"/>
      <c r="B58" s="268">
        <v>55</v>
      </c>
      <c r="C58" s="661"/>
      <c r="D58" s="46"/>
      <c r="E58" s="43" t="s">
        <v>466</v>
      </c>
      <c r="F58" s="46" t="s">
        <v>216</v>
      </c>
      <c r="G58" s="46" t="s">
        <v>273</v>
      </c>
      <c r="H58" s="172"/>
      <c r="I58" s="189" t="s">
        <v>433</v>
      </c>
      <c r="J58" s="172"/>
      <c r="K58" s="44">
        <v>1</v>
      </c>
      <c r="L58" s="42" t="s">
        <v>455</v>
      </c>
      <c r="M58" s="43">
        <v>2</v>
      </c>
      <c r="N58" s="464">
        <v>2.53</v>
      </c>
      <c r="O58" s="43" t="s">
        <v>435</v>
      </c>
      <c r="P58" s="43">
        <v>4096</v>
      </c>
      <c r="Q58" s="43">
        <v>4</v>
      </c>
      <c r="R58" s="43">
        <v>1</v>
      </c>
      <c r="S58" s="172">
        <v>320</v>
      </c>
      <c r="T58" s="172" t="s">
        <v>436</v>
      </c>
      <c r="U58" s="172" t="s">
        <v>397</v>
      </c>
      <c r="V58" s="172" t="s">
        <v>397</v>
      </c>
      <c r="W58" s="44" t="s">
        <v>210</v>
      </c>
      <c r="X58" s="42">
        <v>1</v>
      </c>
      <c r="Y58" s="43" t="s">
        <v>471</v>
      </c>
      <c r="Z58" s="43">
        <v>256</v>
      </c>
      <c r="AA58" s="172" t="s">
        <v>213</v>
      </c>
      <c r="AB58" s="172"/>
      <c r="AC58" s="44" t="s">
        <v>214</v>
      </c>
      <c r="AD58" s="485">
        <v>90</v>
      </c>
      <c r="AE58" s="486">
        <v>86.6</v>
      </c>
      <c r="AF58" s="486" t="s">
        <v>215</v>
      </c>
      <c r="AG58" s="44" t="s">
        <v>215</v>
      </c>
      <c r="AH58" s="218" t="s">
        <v>215</v>
      </c>
      <c r="AI58" s="43" t="s">
        <v>215</v>
      </c>
      <c r="AJ58" s="43" t="s">
        <v>215</v>
      </c>
      <c r="AK58" s="43" t="s">
        <v>215</v>
      </c>
      <c r="AL58" s="43">
        <v>1000</v>
      </c>
      <c r="AM58" s="175">
        <v>1000</v>
      </c>
      <c r="AN58" s="42">
        <v>115</v>
      </c>
      <c r="AO58" s="43">
        <v>1.39</v>
      </c>
      <c r="AP58" s="43">
        <v>1.68</v>
      </c>
      <c r="AQ58" s="44">
        <v>19.6</v>
      </c>
      <c r="AR58" s="45"/>
    </row>
    <row r="59" spans="1:238" s="123" customFormat="1" ht="25.5">
      <c r="A59" s="267"/>
      <c r="B59" s="268">
        <v>56</v>
      </c>
      <c r="C59" s="661"/>
      <c r="D59" s="46"/>
      <c r="E59" s="43" t="s">
        <v>466</v>
      </c>
      <c r="F59" s="46" t="s">
        <v>216</v>
      </c>
      <c r="G59" s="46" t="s">
        <v>273</v>
      </c>
      <c r="H59" s="172"/>
      <c r="I59" s="189" t="s">
        <v>433</v>
      </c>
      <c r="J59" s="172"/>
      <c r="K59" s="44">
        <v>1</v>
      </c>
      <c r="L59" s="42" t="s">
        <v>455</v>
      </c>
      <c r="M59" s="43">
        <v>2</v>
      </c>
      <c r="N59" s="464">
        <v>2.53</v>
      </c>
      <c r="O59" s="43" t="s">
        <v>435</v>
      </c>
      <c r="P59" s="43">
        <v>4096</v>
      </c>
      <c r="Q59" s="43">
        <v>4</v>
      </c>
      <c r="R59" s="43">
        <v>1</v>
      </c>
      <c r="S59" s="172">
        <v>320</v>
      </c>
      <c r="T59" s="172" t="s">
        <v>436</v>
      </c>
      <c r="U59" s="172" t="s">
        <v>397</v>
      </c>
      <c r="V59" s="172" t="s">
        <v>397</v>
      </c>
      <c r="W59" s="44" t="s">
        <v>210</v>
      </c>
      <c r="X59" s="42">
        <v>1</v>
      </c>
      <c r="Y59" s="43" t="s">
        <v>471</v>
      </c>
      <c r="Z59" s="43">
        <v>256</v>
      </c>
      <c r="AA59" s="172" t="s">
        <v>213</v>
      </c>
      <c r="AB59" s="172"/>
      <c r="AC59" s="44" t="s">
        <v>214</v>
      </c>
      <c r="AD59" s="485">
        <v>90</v>
      </c>
      <c r="AE59" s="486">
        <v>86.6</v>
      </c>
      <c r="AF59" s="486" t="s">
        <v>215</v>
      </c>
      <c r="AG59" s="44" t="s">
        <v>215</v>
      </c>
      <c r="AH59" s="218" t="s">
        <v>215</v>
      </c>
      <c r="AI59" s="43" t="s">
        <v>215</v>
      </c>
      <c r="AJ59" s="43" t="s">
        <v>215</v>
      </c>
      <c r="AK59" s="43" t="s">
        <v>215</v>
      </c>
      <c r="AL59" s="43">
        <v>1000</v>
      </c>
      <c r="AM59" s="175">
        <v>1000</v>
      </c>
      <c r="AN59" s="42">
        <v>230</v>
      </c>
      <c r="AO59" s="43">
        <v>1.47</v>
      </c>
      <c r="AP59" s="43">
        <v>1.76</v>
      </c>
      <c r="AQ59" s="44">
        <v>19.6</v>
      </c>
      <c r="AR59" s="45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</row>
    <row r="60" spans="1:238" s="102" customFormat="1" ht="25.5">
      <c r="A60" s="267"/>
      <c r="B60" s="268">
        <v>57</v>
      </c>
      <c r="C60" s="661"/>
      <c r="D60" s="46"/>
      <c r="E60" s="43" t="s">
        <v>467</v>
      </c>
      <c r="F60" s="46" t="s">
        <v>216</v>
      </c>
      <c r="G60" s="46" t="s">
        <v>273</v>
      </c>
      <c r="H60" s="172"/>
      <c r="I60" s="189" t="s">
        <v>433</v>
      </c>
      <c r="J60" s="172"/>
      <c r="K60" s="44">
        <v>1</v>
      </c>
      <c r="L60" s="42" t="s">
        <v>460</v>
      </c>
      <c r="M60" s="43">
        <v>2</v>
      </c>
      <c r="N60" s="464">
        <v>2.5</v>
      </c>
      <c r="O60" s="43" t="s">
        <v>435</v>
      </c>
      <c r="P60" s="43">
        <v>4096</v>
      </c>
      <c r="Q60" s="43">
        <v>4</v>
      </c>
      <c r="R60" s="43">
        <v>2</v>
      </c>
      <c r="S60" s="172">
        <v>300</v>
      </c>
      <c r="T60" s="172" t="s">
        <v>436</v>
      </c>
      <c r="U60" s="172" t="s">
        <v>397</v>
      </c>
      <c r="V60" s="172" t="s">
        <v>397</v>
      </c>
      <c r="W60" s="44" t="s">
        <v>210</v>
      </c>
      <c r="X60" s="42">
        <v>1</v>
      </c>
      <c r="Y60" s="43" t="s">
        <v>470</v>
      </c>
      <c r="Z60" s="43">
        <v>512</v>
      </c>
      <c r="AA60" s="172" t="s">
        <v>279</v>
      </c>
      <c r="AB60" s="172"/>
      <c r="AC60" s="44" t="s">
        <v>214</v>
      </c>
      <c r="AD60" s="485">
        <v>90</v>
      </c>
      <c r="AE60" s="486">
        <v>86.6</v>
      </c>
      <c r="AF60" s="486" t="s">
        <v>215</v>
      </c>
      <c r="AG60" s="44" t="s">
        <v>215</v>
      </c>
      <c r="AH60" s="218" t="s">
        <v>215</v>
      </c>
      <c r="AI60" s="43" t="s">
        <v>215</v>
      </c>
      <c r="AJ60" s="43" t="s">
        <v>215</v>
      </c>
      <c r="AK60" s="43" t="s">
        <v>215</v>
      </c>
      <c r="AL60" s="43">
        <v>1000</v>
      </c>
      <c r="AM60" s="175">
        <v>1000</v>
      </c>
      <c r="AN60" s="42">
        <v>115</v>
      </c>
      <c r="AO60" s="43">
        <v>1.22</v>
      </c>
      <c r="AP60" s="43">
        <v>1.53</v>
      </c>
      <c r="AQ60" s="44">
        <v>20.2</v>
      </c>
      <c r="AR60" s="45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</row>
    <row r="61" spans="1:238" s="102" customFormat="1" ht="25.5">
      <c r="A61" s="267"/>
      <c r="B61" s="268">
        <v>58</v>
      </c>
      <c r="C61" s="661"/>
      <c r="D61" s="46"/>
      <c r="E61" s="43" t="s">
        <v>466</v>
      </c>
      <c r="F61" s="46" t="s">
        <v>216</v>
      </c>
      <c r="G61" s="46" t="s">
        <v>273</v>
      </c>
      <c r="H61" s="172"/>
      <c r="I61" s="189" t="s">
        <v>433</v>
      </c>
      <c r="J61" s="172"/>
      <c r="K61" s="44">
        <v>1</v>
      </c>
      <c r="L61" s="42" t="s">
        <v>455</v>
      </c>
      <c r="M61" s="43">
        <v>2</v>
      </c>
      <c r="N61" s="464">
        <v>2.8</v>
      </c>
      <c r="O61" s="43" t="s">
        <v>435</v>
      </c>
      <c r="P61" s="43">
        <v>4096</v>
      </c>
      <c r="Q61" s="43">
        <v>4</v>
      </c>
      <c r="R61" s="43">
        <v>2</v>
      </c>
      <c r="S61" s="172">
        <v>500</v>
      </c>
      <c r="T61" s="172" t="s">
        <v>436</v>
      </c>
      <c r="U61" s="172" t="s">
        <v>397</v>
      </c>
      <c r="V61" s="172" t="s">
        <v>397</v>
      </c>
      <c r="W61" s="44" t="s">
        <v>210</v>
      </c>
      <c r="X61" s="42">
        <v>1</v>
      </c>
      <c r="Y61" s="43" t="s">
        <v>470</v>
      </c>
      <c r="Z61" s="43">
        <v>512</v>
      </c>
      <c r="AA61" s="172" t="s">
        <v>279</v>
      </c>
      <c r="AB61" s="172"/>
      <c r="AC61" s="44" t="s">
        <v>214</v>
      </c>
      <c r="AD61" s="485">
        <v>120</v>
      </c>
      <c r="AE61" s="486">
        <v>86.6</v>
      </c>
      <c r="AF61" s="486" t="s">
        <v>215</v>
      </c>
      <c r="AG61" s="44" t="s">
        <v>215</v>
      </c>
      <c r="AH61" s="218" t="s">
        <v>215</v>
      </c>
      <c r="AI61" s="43" t="s">
        <v>215</v>
      </c>
      <c r="AJ61" s="43" t="s">
        <v>215</v>
      </c>
      <c r="AK61" s="43" t="s">
        <v>215</v>
      </c>
      <c r="AL61" s="43">
        <v>1000</v>
      </c>
      <c r="AM61" s="175">
        <v>1000</v>
      </c>
      <c r="AN61" s="42">
        <v>115</v>
      </c>
      <c r="AO61" s="43">
        <v>1.33</v>
      </c>
      <c r="AP61" s="43">
        <v>1.62</v>
      </c>
      <c r="AQ61" s="44">
        <v>20.2</v>
      </c>
      <c r="AR61" s="45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23"/>
      <c r="EF61" s="123"/>
      <c r="EG61" s="123"/>
      <c r="EH61" s="123"/>
      <c r="EI61" s="123"/>
      <c r="EJ61" s="123"/>
      <c r="EK61" s="123"/>
      <c r="EL61" s="123"/>
      <c r="EM61" s="123"/>
      <c r="EN61" s="123"/>
      <c r="EO61" s="123"/>
      <c r="EP61" s="123"/>
      <c r="EQ61" s="123"/>
      <c r="ER61" s="123"/>
      <c r="ES61" s="123"/>
      <c r="ET61" s="123"/>
      <c r="EU61" s="123"/>
      <c r="EV61" s="123"/>
      <c r="EW61" s="123"/>
      <c r="EX61" s="123"/>
      <c r="EY61" s="123"/>
      <c r="EZ61" s="123"/>
      <c r="FA61" s="123"/>
      <c r="FB61" s="123"/>
      <c r="FC61" s="123"/>
      <c r="FD61" s="123"/>
      <c r="FE61" s="123"/>
      <c r="FF61" s="123"/>
      <c r="FG61" s="123"/>
      <c r="FH61" s="123"/>
      <c r="FI61" s="123"/>
      <c r="FJ61" s="123"/>
      <c r="FK61" s="123"/>
      <c r="FL61" s="123"/>
      <c r="FM61" s="123"/>
      <c r="FN61" s="123"/>
      <c r="FO61" s="123"/>
      <c r="FP61" s="123"/>
      <c r="FQ61" s="123"/>
      <c r="FR61" s="123"/>
      <c r="FS61" s="123"/>
      <c r="FT61" s="123"/>
      <c r="FU61" s="123"/>
      <c r="FV61" s="123"/>
      <c r="FW61" s="123"/>
      <c r="FX61" s="123"/>
      <c r="FY61" s="123"/>
      <c r="FZ61" s="123"/>
      <c r="GA61" s="123"/>
      <c r="GB61" s="123"/>
      <c r="GC61" s="123"/>
      <c r="GD61" s="123"/>
      <c r="GE61" s="123"/>
      <c r="GF61" s="123"/>
      <c r="GG61" s="123"/>
      <c r="GH61" s="123"/>
      <c r="GI61" s="123"/>
      <c r="GJ61" s="123"/>
      <c r="GK61" s="123"/>
      <c r="GL61" s="123"/>
      <c r="GM61" s="123"/>
      <c r="GN61" s="123"/>
      <c r="GO61" s="123"/>
      <c r="GP61" s="123"/>
      <c r="GQ61" s="123"/>
      <c r="GR61" s="123"/>
      <c r="GS61" s="123"/>
      <c r="GT61" s="123"/>
      <c r="GU61" s="123"/>
      <c r="GV61" s="123"/>
      <c r="GW61" s="123"/>
      <c r="GX61" s="123"/>
      <c r="GY61" s="123"/>
      <c r="GZ61" s="123"/>
      <c r="HA61" s="123"/>
      <c r="HB61" s="123"/>
      <c r="HC61" s="123"/>
      <c r="HD61" s="123"/>
      <c r="HE61" s="123"/>
      <c r="HF61" s="123"/>
      <c r="HG61" s="123"/>
      <c r="HH61" s="123"/>
      <c r="HI61" s="123"/>
      <c r="HJ61" s="123"/>
      <c r="HK61" s="123"/>
      <c r="HL61" s="123"/>
      <c r="HM61" s="123"/>
      <c r="HN61" s="123"/>
      <c r="HO61" s="123"/>
      <c r="HP61" s="123"/>
      <c r="HQ61" s="123"/>
      <c r="HR61" s="123"/>
      <c r="HS61" s="123"/>
      <c r="HT61" s="123"/>
      <c r="HU61" s="123"/>
      <c r="HV61" s="123"/>
      <c r="HW61" s="123"/>
      <c r="HX61" s="123"/>
      <c r="HY61" s="123"/>
      <c r="HZ61" s="123"/>
      <c r="IA61" s="123"/>
      <c r="IB61" s="123"/>
      <c r="IC61" s="123"/>
      <c r="ID61" s="123"/>
    </row>
    <row r="62" spans="1:238" s="4" customFormat="1" ht="25.5">
      <c r="A62" s="267"/>
      <c r="B62" s="268">
        <v>59</v>
      </c>
      <c r="C62" s="661"/>
      <c r="D62" s="46"/>
      <c r="E62" s="43" t="s">
        <v>467</v>
      </c>
      <c r="F62" s="46" t="s">
        <v>216</v>
      </c>
      <c r="G62" s="46" t="s">
        <v>273</v>
      </c>
      <c r="H62" s="172"/>
      <c r="I62" s="189" t="s">
        <v>433</v>
      </c>
      <c r="J62" s="172"/>
      <c r="K62" s="44">
        <v>1</v>
      </c>
      <c r="L62" s="42" t="s">
        <v>460</v>
      </c>
      <c r="M62" s="43">
        <v>2</v>
      </c>
      <c r="N62" s="464">
        <v>2.5</v>
      </c>
      <c r="O62" s="43" t="s">
        <v>435</v>
      </c>
      <c r="P62" s="43">
        <v>4096</v>
      </c>
      <c r="Q62" s="43">
        <v>4</v>
      </c>
      <c r="R62" s="43">
        <v>2</v>
      </c>
      <c r="S62" s="172">
        <v>300</v>
      </c>
      <c r="T62" s="172" t="s">
        <v>436</v>
      </c>
      <c r="U62" s="172" t="s">
        <v>397</v>
      </c>
      <c r="V62" s="172" t="s">
        <v>397</v>
      </c>
      <c r="W62" s="44" t="s">
        <v>210</v>
      </c>
      <c r="X62" s="42">
        <v>1</v>
      </c>
      <c r="Y62" s="43" t="s">
        <v>470</v>
      </c>
      <c r="Z62" s="43">
        <v>512</v>
      </c>
      <c r="AA62" s="172" t="s">
        <v>279</v>
      </c>
      <c r="AB62" s="172"/>
      <c r="AC62" s="44" t="s">
        <v>214</v>
      </c>
      <c r="AD62" s="485">
        <v>90</v>
      </c>
      <c r="AE62" s="486">
        <v>86.6</v>
      </c>
      <c r="AF62" s="486" t="s">
        <v>215</v>
      </c>
      <c r="AG62" s="44" t="s">
        <v>215</v>
      </c>
      <c r="AH62" s="218" t="s">
        <v>215</v>
      </c>
      <c r="AI62" s="43" t="s">
        <v>215</v>
      </c>
      <c r="AJ62" s="43" t="s">
        <v>215</v>
      </c>
      <c r="AK62" s="43" t="s">
        <v>215</v>
      </c>
      <c r="AL62" s="43">
        <v>1000</v>
      </c>
      <c r="AM62" s="175">
        <v>1000</v>
      </c>
      <c r="AN62" s="42">
        <v>230</v>
      </c>
      <c r="AO62" s="43">
        <v>1.37</v>
      </c>
      <c r="AP62" s="43">
        <v>1.64</v>
      </c>
      <c r="AQ62" s="44">
        <v>20.3</v>
      </c>
      <c r="AR62" s="45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</row>
    <row r="63" spans="1:238" s="4" customFormat="1" ht="25.5">
      <c r="A63" s="267"/>
      <c r="B63" s="268">
        <v>60</v>
      </c>
      <c r="C63" s="661"/>
      <c r="D63" s="46"/>
      <c r="E63" s="43" t="s">
        <v>466</v>
      </c>
      <c r="F63" s="46" t="s">
        <v>216</v>
      </c>
      <c r="G63" s="46" t="s">
        <v>273</v>
      </c>
      <c r="H63" s="172"/>
      <c r="I63" s="189" t="s">
        <v>433</v>
      </c>
      <c r="J63" s="172"/>
      <c r="K63" s="44">
        <v>1</v>
      </c>
      <c r="L63" s="42" t="s">
        <v>455</v>
      </c>
      <c r="M63" s="43">
        <v>2</v>
      </c>
      <c r="N63" s="464">
        <v>2.8</v>
      </c>
      <c r="O63" s="43" t="s">
        <v>435</v>
      </c>
      <c r="P63" s="43">
        <v>4096</v>
      </c>
      <c r="Q63" s="43">
        <v>4</v>
      </c>
      <c r="R63" s="43">
        <v>2</v>
      </c>
      <c r="S63" s="172">
        <v>500</v>
      </c>
      <c r="T63" s="172" t="s">
        <v>436</v>
      </c>
      <c r="U63" s="172" t="s">
        <v>397</v>
      </c>
      <c r="V63" s="172" t="s">
        <v>397</v>
      </c>
      <c r="W63" s="44" t="s">
        <v>210</v>
      </c>
      <c r="X63" s="42">
        <v>1</v>
      </c>
      <c r="Y63" s="43" t="s">
        <v>470</v>
      </c>
      <c r="Z63" s="43">
        <v>512</v>
      </c>
      <c r="AA63" s="172" t="s">
        <v>279</v>
      </c>
      <c r="AB63" s="172"/>
      <c r="AC63" s="44" t="s">
        <v>214</v>
      </c>
      <c r="AD63" s="485">
        <v>120</v>
      </c>
      <c r="AE63" s="486">
        <v>86.6</v>
      </c>
      <c r="AF63" s="486" t="s">
        <v>215</v>
      </c>
      <c r="AG63" s="44" t="s">
        <v>215</v>
      </c>
      <c r="AH63" s="218" t="s">
        <v>215</v>
      </c>
      <c r="AI63" s="43" t="s">
        <v>215</v>
      </c>
      <c r="AJ63" s="43" t="s">
        <v>215</v>
      </c>
      <c r="AK63" s="43" t="s">
        <v>215</v>
      </c>
      <c r="AL63" s="43">
        <v>1000</v>
      </c>
      <c r="AM63" s="175">
        <v>1000</v>
      </c>
      <c r="AN63" s="42">
        <v>230</v>
      </c>
      <c r="AO63" s="43">
        <v>1.48</v>
      </c>
      <c r="AP63" s="43">
        <v>1.86</v>
      </c>
      <c r="AQ63" s="44">
        <v>20.6</v>
      </c>
      <c r="AR63" s="45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</row>
    <row r="64" spans="1:238" s="3" customFormat="1" ht="25.5">
      <c r="A64" s="267"/>
      <c r="B64" s="268">
        <v>61</v>
      </c>
      <c r="C64" s="661"/>
      <c r="D64" s="46"/>
      <c r="E64" s="43" t="s">
        <v>456</v>
      </c>
      <c r="F64" s="46" t="s">
        <v>216</v>
      </c>
      <c r="G64" s="46" t="s">
        <v>273</v>
      </c>
      <c r="H64" s="172"/>
      <c r="I64" s="189" t="s">
        <v>433</v>
      </c>
      <c r="J64" s="172"/>
      <c r="K64" s="44">
        <v>1</v>
      </c>
      <c r="L64" s="42" t="s">
        <v>457</v>
      </c>
      <c r="M64" s="43">
        <v>2</v>
      </c>
      <c r="N64" s="464">
        <v>2.4</v>
      </c>
      <c r="O64" s="43" t="s">
        <v>435</v>
      </c>
      <c r="P64" s="43">
        <v>4096</v>
      </c>
      <c r="Q64" s="43">
        <v>4</v>
      </c>
      <c r="R64" s="43">
        <v>2</v>
      </c>
      <c r="S64" s="172">
        <v>320</v>
      </c>
      <c r="T64" s="172" t="s">
        <v>436</v>
      </c>
      <c r="U64" s="172" t="s">
        <v>397</v>
      </c>
      <c r="V64" s="172" t="s">
        <v>397</v>
      </c>
      <c r="W64" s="44" t="s">
        <v>210</v>
      </c>
      <c r="X64" s="42">
        <v>1</v>
      </c>
      <c r="Y64" s="43" t="s">
        <v>470</v>
      </c>
      <c r="Z64" s="43">
        <v>512</v>
      </c>
      <c r="AA64" s="172" t="s">
        <v>279</v>
      </c>
      <c r="AB64" s="172"/>
      <c r="AC64" s="44" t="s">
        <v>214</v>
      </c>
      <c r="AD64" s="485">
        <v>90</v>
      </c>
      <c r="AE64" s="486">
        <v>86.6</v>
      </c>
      <c r="AF64" s="486" t="s">
        <v>215</v>
      </c>
      <c r="AG64" s="44" t="s">
        <v>215</v>
      </c>
      <c r="AH64" s="218" t="s">
        <v>215</v>
      </c>
      <c r="AI64" s="43" t="s">
        <v>215</v>
      </c>
      <c r="AJ64" s="43" t="s">
        <v>215</v>
      </c>
      <c r="AK64" s="43" t="s">
        <v>215</v>
      </c>
      <c r="AL64" s="43">
        <v>1000</v>
      </c>
      <c r="AM64" s="175">
        <v>1000</v>
      </c>
      <c r="AN64" s="42">
        <v>115</v>
      </c>
      <c r="AO64" s="43">
        <v>0.78</v>
      </c>
      <c r="AP64" s="43">
        <v>1.57</v>
      </c>
      <c r="AQ64" s="44">
        <v>20</v>
      </c>
      <c r="AR64" s="45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</row>
    <row r="65" spans="1:238" s="5" customFormat="1" ht="25.5">
      <c r="A65" s="267"/>
      <c r="B65" s="268">
        <v>62</v>
      </c>
      <c r="C65" s="661"/>
      <c r="D65" s="46"/>
      <c r="E65" s="43" t="s">
        <v>456</v>
      </c>
      <c r="F65" s="46" t="s">
        <v>216</v>
      </c>
      <c r="G65" s="46" t="s">
        <v>273</v>
      </c>
      <c r="H65" s="172"/>
      <c r="I65" s="189" t="s">
        <v>433</v>
      </c>
      <c r="J65" s="172"/>
      <c r="K65" s="44">
        <v>1</v>
      </c>
      <c r="L65" s="42" t="s">
        <v>457</v>
      </c>
      <c r="M65" s="43">
        <v>2</v>
      </c>
      <c r="N65" s="464">
        <v>2.4</v>
      </c>
      <c r="O65" s="43" t="s">
        <v>435</v>
      </c>
      <c r="P65" s="43">
        <v>4096</v>
      </c>
      <c r="Q65" s="43">
        <v>4</v>
      </c>
      <c r="R65" s="43">
        <v>2</v>
      </c>
      <c r="S65" s="172">
        <v>320</v>
      </c>
      <c r="T65" s="172" t="s">
        <v>436</v>
      </c>
      <c r="U65" s="172" t="s">
        <v>397</v>
      </c>
      <c r="V65" s="172" t="s">
        <v>397</v>
      </c>
      <c r="W65" s="44" t="s">
        <v>210</v>
      </c>
      <c r="X65" s="42">
        <v>1</v>
      </c>
      <c r="Y65" s="43" t="s">
        <v>470</v>
      </c>
      <c r="Z65" s="43">
        <v>512</v>
      </c>
      <c r="AA65" s="172" t="s">
        <v>279</v>
      </c>
      <c r="AB65" s="172"/>
      <c r="AC65" s="44" t="s">
        <v>214</v>
      </c>
      <c r="AD65" s="485">
        <v>90</v>
      </c>
      <c r="AE65" s="486">
        <v>86.6</v>
      </c>
      <c r="AF65" s="486" t="s">
        <v>215</v>
      </c>
      <c r="AG65" s="44" t="s">
        <v>215</v>
      </c>
      <c r="AH65" s="218" t="s">
        <v>215</v>
      </c>
      <c r="AI65" s="43" t="s">
        <v>215</v>
      </c>
      <c r="AJ65" s="43" t="s">
        <v>215</v>
      </c>
      <c r="AK65" s="43" t="s">
        <v>215</v>
      </c>
      <c r="AL65" s="43">
        <v>1000</v>
      </c>
      <c r="AM65" s="175">
        <v>1000</v>
      </c>
      <c r="AN65" s="42">
        <v>230</v>
      </c>
      <c r="AO65" s="43">
        <v>0.86</v>
      </c>
      <c r="AP65" s="43">
        <v>1.61</v>
      </c>
      <c r="AQ65" s="44">
        <v>20.6</v>
      </c>
      <c r="AR65" s="45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</row>
    <row r="66" spans="1:238" s="100" customFormat="1" ht="25.5">
      <c r="A66" s="267"/>
      <c r="B66" s="268">
        <v>63</v>
      </c>
      <c r="C66" s="661"/>
      <c r="D66" s="46"/>
      <c r="E66" s="43" t="s">
        <v>466</v>
      </c>
      <c r="F66" s="46" t="s">
        <v>216</v>
      </c>
      <c r="G66" s="46" t="s">
        <v>273</v>
      </c>
      <c r="H66" s="172"/>
      <c r="I66" s="189" t="s">
        <v>433</v>
      </c>
      <c r="J66" s="172"/>
      <c r="K66" s="44">
        <v>1</v>
      </c>
      <c r="L66" s="42" t="s">
        <v>472</v>
      </c>
      <c r="M66" s="43">
        <v>2</v>
      </c>
      <c r="N66" s="464">
        <v>2.4</v>
      </c>
      <c r="O66" s="43" t="s">
        <v>435</v>
      </c>
      <c r="P66" s="43">
        <v>4096</v>
      </c>
      <c r="Q66" s="43">
        <v>4</v>
      </c>
      <c r="R66" s="43">
        <v>2</v>
      </c>
      <c r="S66" s="172">
        <v>500</v>
      </c>
      <c r="T66" s="172" t="s">
        <v>436</v>
      </c>
      <c r="U66" s="172" t="s">
        <v>397</v>
      </c>
      <c r="V66" s="172" t="s">
        <v>397</v>
      </c>
      <c r="W66" s="44" t="s">
        <v>210</v>
      </c>
      <c r="X66" s="42">
        <v>1</v>
      </c>
      <c r="Y66" s="43" t="s">
        <v>470</v>
      </c>
      <c r="Z66" s="43">
        <v>512</v>
      </c>
      <c r="AA66" s="172" t="s">
        <v>279</v>
      </c>
      <c r="AB66" s="172"/>
      <c r="AC66" s="44" t="s">
        <v>214</v>
      </c>
      <c r="AD66" s="485">
        <v>120</v>
      </c>
      <c r="AE66" s="486">
        <v>86.6</v>
      </c>
      <c r="AF66" s="486" t="s">
        <v>215</v>
      </c>
      <c r="AG66" s="44" t="s">
        <v>215</v>
      </c>
      <c r="AH66" s="218" t="s">
        <v>215</v>
      </c>
      <c r="AI66" s="43" t="s">
        <v>215</v>
      </c>
      <c r="AJ66" s="43" t="s">
        <v>215</v>
      </c>
      <c r="AK66" s="43" t="s">
        <v>215</v>
      </c>
      <c r="AL66" s="43">
        <v>1000</v>
      </c>
      <c r="AM66" s="175">
        <v>1000</v>
      </c>
      <c r="AN66" s="42">
        <v>115</v>
      </c>
      <c r="AO66" s="43">
        <v>1.49</v>
      </c>
      <c r="AP66" s="43">
        <v>2.28</v>
      </c>
      <c r="AQ66" s="44">
        <v>26</v>
      </c>
      <c r="AR66" s="4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</row>
    <row r="67" spans="1:44" s="5" customFormat="1" ht="25.5">
      <c r="A67" s="267"/>
      <c r="B67" s="268">
        <v>64</v>
      </c>
      <c r="C67" s="661"/>
      <c r="D67" s="46"/>
      <c r="E67" s="43" t="s">
        <v>466</v>
      </c>
      <c r="F67" s="46" t="s">
        <v>216</v>
      </c>
      <c r="G67" s="46" t="s">
        <v>273</v>
      </c>
      <c r="H67" s="172"/>
      <c r="I67" s="189" t="s">
        <v>433</v>
      </c>
      <c r="J67" s="172"/>
      <c r="K67" s="44">
        <v>1</v>
      </c>
      <c r="L67" s="42" t="s">
        <v>472</v>
      </c>
      <c r="M67" s="43">
        <v>2</v>
      </c>
      <c r="N67" s="464">
        <v>2.4</v>
      </c>
      <c r="O67" s="43" t="s">
        <v>435</v>
      </c>
      <c r="P67" s="43">
        <v>4096</v>
      </c>
      <c r="Q67" s="43">
        <v>4</v>
      </c>
      <c r="R67" s="43">
        <v>2</v>
      </c>
      <c r="S67" s="172">
        <v>500</v>
      </c>
      <c r="T67" s="172" t="s">
        <v>436</v>
      </c>
      <c r="U67" s="172" t="s">
        <v>397</v>
      </c>
      <c r="V67" s="172" t="s">
        <v>397</v>
      </c>
      <c r="W67" s="44" t="s">
        <v>210</v>
      </c>
      <c r="X67" s="42">
        <v>1</v>
      </c>
      <c r="Y67" s="43" t="s">
        <v>470</v>
      </c>
      <c r="Z67" s="43">
        <v>512</v>
      </c>
      <c r="AA67" s="172" t="s">
        <v>279</v>
      </c>
      <c r="AB67" s="172"/>
      <c r="AC67" s="44" t="s">
        <v>214</v>
      </c>
      <c r="AD67" s="485">
        <v>120</v>
      </c>
      <c r="AE67" s="486">
        <v>86.6</v>
      </c>
      <c r="AF67" s="486" t="s">
        <v>215</v>
      </c>
      <c r="AG67" s="44" t="s">
        <v>215</v>
      </c>
      <c r="AH67" s="218" t="s">
        <v>215</v>
      </c>
      <c r="AI67" s="43" t="s">
        <v>215</v>
      </c>
      <c r="AJ67" s="43" t="s">
        <v>215</v>
      </c>
      <c r="AK67" s="43" t="s">
        <v>215</v>
      </c>
      <c r="AL67" s="43">
        <v>1000</v>
      </c>
      <c r="AM67" s="175">
        <v>1000</v>
      </c>
      <c r="AN67" s="42">
        <v>230</v>
      </c>
      <c r="AO67" s="43">
        <v>1.55</v>
      </c>
      <c r="AP67" s="43">
        <v>2.27</v>
      </c>
      <c r="AQ67" s="44">
        <v>27.7</v>
      </c>
      <c r="AR67" s="45"/>
    </row>
    <row r="68" spans="1:238" s="4" customFormat="1" ht="25.5">
      <c r="A68" s="267"/>
      <c r="B68" s="268">
        <v>65</v>
      </c>
      <c r="C68" s="661"/>
      <c r="D68" s="46"/>
      <c r="E68" s="43" t="s">
        <v>467</v>
      </c>
      <c r="F68" s="46" t="s">
        <v>216</v>
      </c>
      <c r="G68" s="46" t="s">
        <v>217</v>
      </c>
      <c r="H68" s="172"/>
      <c r="I68" s="189" t="s">
        <v>433</v>
      </c>
      <c r="J68" s="172"/>
      <c r="K68" s="44">
        <v>1</v>
      </c>
      <c r="L68" s="42" t="s">
        <v>465</v>
      </c>
      <c r="M68" s="43">
        <v>2</v>
      </c>
      <c r="N68" s="464">
        <v>2.6</v>
      </c>
      <c r="O68" s="43" t="s">
        <v>435</v>
      </c>
      <c r="P68" s="43">
        <v>4096</v>
      </c>
      <c r="Q68" s="43">
        <v>4</v>
      </c>
      <c r="R68" s="43">
        <v>1</v>
      </c>
      <c r="S68" s="172">
        <v>250</v>
      </c>
      <c r="T68" s="172" t="s">
        <v>436</v>
      </c>
      <c r="U68" s="172" t="s">
        <v>397</v>
      </c>
      <c r="V68" s="172" t="s">
        <v>397</v>
      </c>
      <c r="W68" s="44" t="s">
        <v>215</v>
      </c>
      <c r="X68" s="42">
        <v>0</v>
      </c>
      <c r="Y68" s="43"/>
      <c r="Z68" s="43"/>
      <c r="AA68" s="172" t="s">
        <v>213</v>
      </c>
      <c r="AB68" s="172"/>
      <c r="AC68" s="44" t="s">
        <v>214</v>
      </c>
      <c r="AD68" s="485">
        <v>75</v>
      </c>
      <c r="AE68" s="486">
        <v>87</v>
      </c>
      <c r="AF68" s="486" t="s">
        <v>215</v>
      </c>
      <c r="AG68" s="44" t="s">
        <v>215</v>
      </c>
      <c r="AH68" s="218" t="s">
        <v>215</v>
      </c>
      <c r="AI68" s="43" t="s">
        <v>215</v>
      </c>
      <c r="AJ68" s="43" t="s">
        <v>215</v>
      </c>
      <c r="AK68" s="43" t="s">
        <v>215</v>
      </c>
      <c r="AL68" s="43">
        <v>1000</v>
      </c>
      <c r="AM68" s="175">
        <v>1000</v>
      </c>
      <c r="AN68" s="42">
        <v>115</v>
      </c>
      <c r="AO68" s="43">
        <v>137</v>
      </c>
      <c r="AP68" s="43">
        <v>1.62</v>
      </c>
      <c r="AQ68" s="44">
        <v>11.4</v>
      </c>
      <c r="AR68" s="45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100"/>
      <c r="GB68" s="100"/>
      <c r="GC68" s="100"/>
      <c r="GD68" s="100"/>
      <c r="GE68" s="100"/>
      <c r="GF68" s="100"/>
      <c r="GG68" s="100"/>
      <c r="GH68" s="100"/>
      <c r="GI68" s="100"/>
      <c r="GJ68" s="100"/>
      <c r="GK68" s="100"/>
      <c r="GL68" s="100"/>
      <c r="GM68" s="100"/>
      <c r="GN68" s="100"/>
      <c r="GO68" s="100"/>
      <c r="GP68" s="100"/>
      <c r="GQ68" s="100"/>
      <c r="GR68" s="100"/>
      <c r="GS68" s="100"/>
      <c r="GT68" s="100"/>
      <c r="GU68" s="100"/>
      <c r="GV68" s="100"/>
      <c r="GW68" s="100"/>
      <c r="GX68" s="100"/>
      <c r="GY68" s="100"/>
      <c r="GZ68" s="100"/>
      <c r="HA68" s="100"/>
      <c r="HB68" s="100"/>
      <c r="HC68" s="100"/>
      <c r="HD68" s="100"/>
      <c r="HE68" s="100"/>
      <c r="HF68" s="100"/>
      <c r="HG68" s="100"/>
      <c r="HH68" s="100"/>
      <c r="HI68" s="100"/>
      <c r="HJ68" s="100"/>
      <c r="HK68" s="100"/>
      <c r="HL68" s="100"/>
      <c r="HM68" s="100"/>
      <c r="HN68" s="100"/>
      <c r="HO68" s="100"/>
      <c r="HP68" s="100"/>
      <c r="HQ68" s="100"/>
      <c r="HR68" s="100"/>
      <c r="HS68" s="100"/>
      <c r="HT68" s="100"/>
      <c r="HU68" s="100"/>
      <c r="HV68" s="100"/>
      <c r="HW68" s="100"/>
      <c r="HX68" s="100"/>
      <c r="HY68" s="100"/>
      <c r="HZ68" s="100"/>
      <c r="IA68" s="100"/>
      <c r="IB68" s="100"/>
      <c r="IC68" s="100"/>
      <c r="ID68" s="100"/>
    </row>
    <row r="69" spans="1:238" s="102" customFormat="1" ht="25.5">
      <c r="A69" s="267"/>
      <c r="B69" s="268">
        <v>66</v>
      </c>
      <c r="C69" s="661"/>
      <c r="D69" s="46"/>
      <c r="E69" s="43" t="s">
        <v>467</v>
      </c>
      <c r="F69" s="46" t="s">
        <v>216</v>
      </c>
      <c r="G69" s="46" t="s">
        <v>217</v>
      </c>
      <c r="H69" s="172"/>
      <c r="I69" s="189" t="s">
        <v>433</v>
      </c>
      <c r="J69" s="172"/>
      <c r="K69" s="44">
        <v>1</v>
      </c>
      <c r="L69" s="42" t="s">
        <v>465</v>
      </c>
      <c r="M69" s="43">
        <v>2</v>
      </c>
      <c r="N69" s="464">
        <v>2.6</v>
      </c>
      <c r="O69" s="43" t="s">
        <v>435</v>
      </c>
      <c r="P69" s="43">
        <v>4096</v>
      </c>
      <c r="Q69" s="43">
        <v>4</v>
      </c>
      <c r="R69" s="43">
        <v>1</v>
      </c>
      <c r="S69" s="172">
        <v>250</v>
      </c>
      <c r="T69" s="172" t="s">
        <v>436</v>
      </c>
      <c r="U69" s="172" t="s">
        <v>397</v>
      </c>
      <c r="V69" s="172" t="s">
        <v>397</v>
      </c>
      <c r="W69" s="44" t="s">
        <v>215</v>
      </c>
      <c r="X69" s="42">
        <v>0</v>
      </c>
      <c r="Y69" s="43"/>
      <c r="Z69" s="43"/>
      <c r="AA69" s="172" t="s">
        <v>213</v>
      </c>
      <c r="AB69" s="172"/>
      <c r="AC69" s="44" t="s">
        <v>214</v>
      </c>
      <c r="AD69" s="485">
        <v>75</v>
      </c>
      <c r="AE69" s="486">
        <v>87</v>
      </c>
      <c r="AF69" s="486" t="s">
        <v>215</v>
      </c>
      <c r="AG69" s="44" t="s">
        <v>215</v>
      </c>
      <c r="AH69" s="218" t="s">
        <v>215</v>
      </c>
      <c r="AI69" s="43" t="s">
        <v>215</v>
      </c>
      <c r="AJ69" s="43" t="s">
        <v>215</v>
      </c>
      <c r="AK69" s="43" t="s">
        <v>215</v>
      </c>
      <c r="AL69" s="43">
        <v>1000</v>
      </c>
      <c r="AM69" s="175">
        <v>1000</v>
      </c>
      <c r="AN69" s="42">
        <v>230</v>
      </c>
      <c r="AO69" s="43">
        <v>1.54</v>
      </c>
      <c r="AP69" s="43">
        <v>1.8</v>
      </c>
      <c r="AQ69" s="44">
        <v>12.3</v>
      </c>
      <c r="AR69" s="4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</row>
    <row r="70" spans="1:238" s="5" customFormat="1" ht="25.5">
      <c r="A70" s="267"/>
      <c r="B70" s="268">
        <v>67</v>
      </c>
      <c r="C70" s="661"/>
      <c r="D70" s="46"/>
      <c r="E70" s="43" t="s">
        <v>466</v>
      </c>
      <c r="F70" s="46" t="s">
        <v>216</v>
      </c>
      <c r="G70" s="46" t="s">
        <v>217</v>
      </c>
      <c r="H70" s="172"/>
      <c r="I70" s="189" t="s">
        <v>433</v>
      </c>
      <c r="J70" s="172"/>
      <c r="K70" s="44">
        <v>1</v>
      </c>
      <c r="L70" s="42" t="s">
        <v>434</v>
      </c>
      <c r="M70" s="43">
        <v>2</v>
      </c>
      <c r="N70" s="464">
        <v>2.8</v>
      </c>
      <c r="O70" s="43" t="s">
        <v>435</v>
      </c>
      <c r="P70" s="43">
        <v>4096</v>
      </c>
      <c r="Q70" s="43">
        <v>4</v>
      </c>
      <c r="R70" s="43">
        <v>1</v>
      </c>
      <c r="S70" s="172">
        <v>320</v>
      </c>
      <c r="T70" s="172" t="s">
        <v>436</v>
      </c>
      <c r="U70" s="172" t="s">
        <v>397</v>
      </c>
      <c r="V70" s="172" t="s">
        <v>397</v>
      </c>
      <c r="W70" s="44" t="s">
        <v>215</v>
      </c>
      <c r="X70" s="42">
        <v>0</v>
      </c>
      <c r="Y70" s="43"/>
      <c r="Z70" s="43"/>
      <c r="AA70" s="172" t="s">
        <v>213</v>
      </c>
      <c r="AB70" s="172"/>
      <c r="AC70" s="44" t="s">
        <v>214</v>
      </c>
      <c r="AD70" s="485">
        <v>75</v>
      </c>
      <c r="AE70" s="486">
        <v>87</v>
      </c>
      <c r="AF70" s="486" t="s">
        <v>215</v>
      </c>
      <c r="AG70" s="44" t="s">
        <v>215</v>
      </c>
      <c r="AH70" s="218" t="s">
        <v>215</v>
      </c>
      <c r="AI70" s="43" t="s">
        <v>215</v>
      </c>
      <c r="AJ70" s="43" t="s">
        <v>215</v>
      </c>
      <c r="AK70" s="43" t="s">
        <v>215</v>
      </c>
      <c r="AL70" s="43">
        <v>1000</v>
      </c>
      <c r="AM70" s="175">
        <v>1000</v>
      </c>
      <c r="AN70" s="42">
        <v>115</v>
      </c>
      <c r="AO70" s="43">
        <v>1.24</v>
      </c>
      <c r="AP70" s="43">
        <v>1.56</v>
      </c>
      <c r="AQ70" s="44">
        <v>12.3</v>
      </c>
      <c r="AR70" s="45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</row>
    <row r="71" spans="1:238" s="100" customFormat="1" ht="25.5">
      <c r="A71" s="267"/>
      <c r="B71" s="268">
        <v>68</v>
      </c>
      <c r="C71" s="661"/>
      <c r="D71" s="46"/>
      <c r="E71" s="43" t="s">
        <v>466</v>
      </c>
      <c r="F71" s="46" t="s">
        <v>216</v>
      </c>
      <c r="G71" s="46" t="s">
        <v>217</v>
      </c>
      <c r="H71" s="172"/>
      <c r="I71" s="189" t="s">
        <v>433</v>
      </c>
      <c r="J71" s="172"/>
      <c r="K71" s="44">
        <v>1</v>
      </c>
      <c r="L71" s="42" t="s">
        <v>434</v>
      </c>
      <c r="M71" s="43">
        <v>2</v>
      </c>
      <c r="N71" s="464">
        <v>2.8</v>
      </c>
      <c r="O71" s="43" t="s">
        <v>435</v>
      </c>
      <c r="P71" s="43">
        <v>4096</v>
      </c>
      <c r="Q71" s="43">
        <v>4</v>
      </c>
      <c r="R71" s="43">
        <v>1</v>
      </c>
      <c r="S71" s="172">
        <v>320</v>
      </c>
      <c r="T71" s="172" t="s">
        <v>436</v>
      </c>
      <c r="U71" s="172" t="s">
        <v>397</v>
      </c>
      <c r="V71" s="172" t="s">
        <v>397</v>
      </c>
      <c r="W71" s="44" t="s">
        <v>215</v>
      </c>
      <c r="X71" s="42">
        <v>0</v>
      </c>
      <c r="Y71" s="43"/>
      <c r="Z71" s="43"/>
      <c r="AA71" s="172" t="s">
        <v>213</v>
      </c>
      <c r="AB71" s="172"/>
      <c r="AC71" s="44" t="s">
        <v>214</v>
      </c>
      <c r="AD71" s="485">
        <v>75</v>
      </c>
      <c r="AE71" s="486">
        <v>87</v>
      </c>
      <c r="AF71" s="486" t="s">
        <v>215</v>
      </c>
      <c r="AG71" s="44" t="s">
        <v>215</v>
      </c>
      <c r="AH71" s="218" t="s">
        <v>215</v>
      </c>
      <c r="AI71" s="43" t="s">
        <v>215</v>
      </c>
      <c r="AJ71" s="43" t="s">
        <v>215</v>
      </c>
      <c r="AK71" s="43" t="s">
        <v>215</v>
      </c>
      <c r="AL71" s="43">
        <v>1000</v>
      </c>
      <c r="AM71" s="175">
        <v>1000</v>
      </c>
      <c r="AN71" s="42">
        <v>230</v>
      </c>
      <c r="AO71" s="43">
        <v>1.36</v>
      </c>
      <c r="AP71" s="43">
        <v>1.68</v>
      </c>
      <c r="AQ71" s="44">
        <v>12.6</v>
      </c>
      <c r="AR71" s="45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T71" s="102"/>
      <c r="FU71" s="102"/>
      <c r="FV71" s="102"/>
      <c r="FW71" s="102"/>
      <c r="FX71" s="102"/>
      <c r="FY71" s="102"/>
      <c r="FZ71" s="102"/>
      <c r="GA71" s="102"/>
      <c r="GB71" s="102"/>
      <c r="GC71" s="102"/>
      <c r="GD71" s="102"/>
      <c r="GE71" s="102"/>
      <c r="GF71" s="102"/>
      <c r="GG71" s="102"/>
      <c r="GH71" s="102"/>
      <c r="GI71" s="102"/>
      <c r="GJ71" s="102"/>
      <c r="GK71" s="102"/>
      <c r="GL71" s="102"/>
      <c r="GM71" s="102"/>
      <c r="GN71" s="102"/>
      <c r="GO71" s="102"/>
      <c r="GP71" s="102"/>
      <c r="GQ71" s="102"/>
      <c r="GR71" s="102"/>
      <c r="GS71" s="102"/>
      <c r="GT71" s="102"/>
      <c r="GU71" s="102"/>
      <c r="GV71" s="102"/>
      <c r="GW71" s="102"/>
      <c r="GX71" s="102"/>
      <c r="GY71" s="102"/>
      <c r="GZ71" s="102"/>
      <c r="HA71" s="102"/>
      <c r="HB71" s="102"/>
      <c r="HC71" s="102"/>
      <c r="HD71" s="102"/>
      <c r="HE71" s="102"/>
      <c r="HF71" s="102"/>
      <c r="HG71" s="102"/>
      <c r="HH71" s="102"/>
      <c r="HI71" s="102"/>
      <c r="HJ71" s="102"/>
      <c r="HK71" s="102"/>
      <c r="HL71" s="102"/>
      <c r="HM71" s="102"/>
      <c r="HN71" s="102"/>
      <c r="HO71" s="102"/>
      <c r="HP71" s="102"/>
      <c r="HQ71" s="102"/>
      <c r="HR71" s="102"/>
      <c r="HS71" s="102"/>
      <c r="HT71" s="102"/>
      <c r="HU71" s="102"/>
      <c r="HV71" s="102"/>
      <c r="HW71" s="102"/>
      <c r="HX71" s="102"/>
      <c r="HY71" s="102"/>
      <c r="HZ71" s="102"/>
      <c r="IA71" s="102"/>
      <c r="IB71" s="102"/>
      <c r="IC71" s="102"/>
      <c r="ID71" s="102"/>
    </row>
    <row r="72" spans="1:238" s="123" customFormat="1" ht="25.5">
      <c r="A72" s="267"/>
      <c r="B72" s="268">
        <v>69</v>
      </c>
      <c r="C72" s="661"/>
      <c r="D72" s="46"/>
      <c r="E72" s="43" t="s">
        <v>466</v>
      </c>
      <c r="F72" s="46" t="s">
        <v>216</v>
      </c>
      <c r="G72" s="46" t="s">
        <v>217</v>
      </c>
      <c r="H72" s="172"/>
      <c r="I72" s="189" t="s">
        <v>433</v>
      </c>
      <c r="J72" s="172"/>
      <c r="K72" s="44">
        <v>1</v>
      </c>
      <c r="L72" s="42" t="s">
        <v>428</v>
      </c>
      <c r="M72" s="43">
        <v>2</v>
      </c>
      <c r="N72" s="464">
        <v>2.3</v>
      </c>
      <c r="O72" s="43" t="s">
        <v>435</v>
      </c>
      <c r="P72" s="43">
        <v>4096</v>
      </c>
      <c r="Q72" s="43">
        <v>4</v>
      </c>
      <c r="R72" s="43">
        <v>1</v>
      </c>
      <c r="S72" s="172">
        <v>320</v>
      </c>
      <c r="T72" s="172" t="s">
        <v>436</v>
      </c>
      <c r="U72" s="172" t="s">
        <v>397</v>
      </c>
      <c r="V72" s="172" t="s">
        <v>397</v>
      </c>
      <c r="W72" s="44" t="s">
        <v>215</v>
      </c>
      <c r="X72" s="42">
        <v>0</v>
      </c>
      <c r="Y72" s="43"/>
      <c r="Z72" s="43"/>
      <c r="AA72" s="172" t="s">
        <v>213</v>
      </c>
      <c r="AB72" s="172"/>
      <c r="AC72" s="44" t="s">
        <v>214</v>
      </c>
      <c r="AD72" s="485">
        <v>90</v>
      </c>
      <c r="AE72" s="486">
        <v>86.6</v>
      </c>
      <c r="AF72" s="486" t="s">
        <v>215</v>
      </c>
      <c r="AG72" s="44" t="s">
        <v>215</v>
      </c>
      <c r="AH72" s="218" t="s">
        <v>215</v>
      </c>
      <c r="AI72" s="43" t="s">
        <v>215</v>
      </c>
      <c r="AJ72" s="43" t="s">
        <v>215</v>
      </c>
      <c r="AK72" s="43" t="s">
        <v>215</v>
      </c>
      <c r="AL72" s="43">
        <v>1000</v>
      </c>
      <c r="AM72" s="175">
        <v>1000</v>
      </c>
      <c r="AN72" s="42">
        <v>230</v>
      </c>
      <c r="AO72" s="43">
        <v>1.24</v>
      </c>
      <c r="AP72" s="43">
        <v>1.79</v>
      </c>
      <c r="AQ72" s="44">
        <v>23.1</v>
      </c>
      <c r="AR72" s="4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</row>
    <row r="73" spans="1:238" s="3" customFormat="1" ht="25.5">
      <c r="A73" s="267"/>
      <c r="B73" s="268">
        <v>70</v>
      </c>
      <c r="C73" s="661"/>
      <c r="D73" s="46"/>
      <c r="E73" s="43" t="s">
        <v>466</v>
      </c>
      <c r="F73" s="46" t="s">
        <v>216</v>
      </c>
      <c r="G73" s="46" t="s">
        <v>217</v>
      </c>
      <c r="H73" s="172"/>
      <c r="I73" s="189" t="s">
        <v>433</v>
      </c>
      <c r="J73" s="172"/>
      <c r="K73" s="44">
        <v>1</v>
      </c>
      <c r="L73" s="42" t="s">
        <v>428</v>
      </c>
      <c r="M73" s="43">
        <v>2</v>
      </c>
      <c r="N73" s="464">
        <v>2.3</v>
      </c>
      <c r="O73" s="43" t="s">
        <v>435</v>
      </c>
      <c r="P73" s="43">
        <v>4096</v>
      </c>
      <c r="Q73" s="43">
        <v>4</v>
      </c>
      <c r="R73" s="43">
        <v>1</v>
      </c>
      <c r="S73" s="172">
        <v>320</v>
      </c>
      <c r="T73" s="172" t="s">
        <v>436</v>
      </c>
      <c r="U73" s="172" t="s">
        <v>397</v>
      </c>
      <c r="V73" s="172" t="s">
        <v>397</v>
      </c>
      <c r="W73" s="44" t="s">
        <v>215</v>
      </c>
      <c r="X73" s="42">
        <v>0</v>
      </c>
      <c r="Y73" s="43"/>
      <c r="Z73" s="43"/>
      <c r="AA73" s="172" t="s">
        <v>213</v>
      </c>
      <c r="AB73" s="172"/>
      <c r="AC73" s="44" t="s">
        <v>214</v>
      </c>
      <c r="AD73" s="485">
        <v>90</v>
      </c>
      <c r="AE73" s="486">
        <v>86.6</v>
      </c>
      <c r="AF73" s="486" t="s">
        <v>215</v>
      </c>
      <c r="AG73" s="44" t="s">
        <v>215</v>
      </c>
      <c r="AH73" s="218" t="s">
        <v>215</v>
      </c>
      <c r="AI73" s="43" t="s">
        <v>215</v>
      </c>
      <c r="AJ73" s="43" t="s">
        <v>215</v>
      </c>
      <c r="AK73" s="43" t="s">
        <v>215</v>
      </c>
      <c r="AL73" s="43">
        <v>1000</v>
      </c>
      <c r="AM73" s="175">
        <v>1000</v>
      </c>
      <c r="AN73" s="42">
        <v>115</v>
      </c>
      <c r="AO73" s="43">
        <v>1.18</v>
      </c>
      <c r="AP73" s="43">
        <v>1.71</v>
      </c>
      <c r="AQ73" s="44">
        <v>25</v>
      </c>
      <c r="AR73" s="45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0"/>
      <c r="FL73" s="100"/>
      <c r="FM73" s="100"/>
      <c r="FN73" s="100"/>
      <c r="FO73" s="100"/>
      <c r="FP73" s="100"/>
      <c r="FQ73" s="100"/>
      <c r="FR73" s="100"/>
      <c r="FS73" s="100"/>
      <c r="FT73" s="100"/>
      <c r="FU73" s="100"/>
      <c r="FV73" s="100"/>
      <c r="FW73" s="100"/>
      <c r="FX73" s="100"/>
      <c r="FY73" s="100"/>
      <c r="FZ73" s="100"/>
      <c r="GA73" s="100"/>
      <c r="GB73" s="100"/>
      <c r="GC73" s="100"/>
      <c r="GD73" s="100"/>
      <c r="GE73" s="100"/>
      <c r="GF73" s="100"/>
      <c r="GG73" s="100"/>
      <c r="GH73" s="100"/>
      <c r="GI73" s="100"/>
      <c r="GJ73" s="100"/>
      <c r="GK73" s="100"/>
      <c r="GL73" s="100"/>
      <c r="GM73" s="100"/>
      <c r="GN73" s="100"/>
      <c r="GO73" s="100"/>
      <c r="GP73" s="100"/>
      <c r="GQ73" s="100"/>
      <c r="GR73" s="100"/>
      <c r="GS73" s="100"/>
      <c r="GT73" s="100"/>
      <c r="GU73" s="100"/>
      <c r="GV73" s="100"/>
      <c r="GW73" s="100"/>
      <c r="GX73" s="100"/>
      <c r="GY73" s="100"/>
      <c r="GZ73" s="100"/>
      <c r="HA73" s="100"/>
      <c r="HB73" s="100"/>
      <c r="HC73" s="100"/>
      <c r="HD73" s="100"/>
      <c r="HE73" s="100"/>
      <c r="HF73" s="100"/>
      <c r="HG73" s="100"/>
      <c r="HH73" s="100"/>
      <c r="HI73" s="100"/>
      <c r="HJ73" s="100"/>
      <c r="HK73" s="100"/>
      <c r="HL73" s="100"/>
      <c r="HM73" s="100"/>
      <c r="HN73" s="100"/>
      <c r="HO73" s="100"/>
      <c r="HP73" s="100"/>
      <c r="HQ73" s="100"/>
      <c r="HR73" s="100"/>
      <c r="HS73" s="100"/>
      <c r="HT73" s="100"/>
      <c r="HU73" s="100"/>
      <c r="HV73" s="100"/>
      <c r="HW73" s="100"/>
      <c r="HX73" s="100"/>
      <c r="HY73" s="100"/>
      <c r="HZ73" s="100"/>
      <c r="IA73" s="100"/>
      <c r="IB73" s="100"/>
      <c r="IC73" s="100"/>
      <c r="ID73" s="100"/>
    </row>
    <row r="74" spans="1:238" s="1" customFormat="1" ht="25.5">
      <c r="A74" s="267"/>
      <c r="B74" s="268">
        <v>71</v>
      </c>
      <c r="C74" s="661"/>
      <c r="D74" s="46"/>
      <c r="E74" s="43" t="s">
        <v>466</v>
      </c>
      <c r="F74" s="46" t="s">
        <v>216</v>
      </c>
      <c r="G74" s="46" t="s">
        <v>273</v>
      </c>
      <c r="H74" s="172"/>
      <c r="I74" s="189" t="s">
        <v>433</v>
      </c>
      <c r="J74" s="172"/>
      <c r="K74" s="44">
        <v>1</v>
      </c>
      <c r="L74" s="42" t="s">
        <v>434</v>
      </c>
      <c r="M74" s="43">
        <v>2</v>
      </c>
      <c r="N74" s="464">
        <v>2.8</v>
      </c>
      <c r="O74" s="43" t="s">
        <v>435</v>
      </c>
      <c r="P74" s="43">
        <v>8192</v>
      </c>
      <c r="Q74" s="43">
        <v>8</v>
      </c>
      <c r="R74" s="43">
        <v>1</v>
      </c>
      <c r="S74" s="172">
        <v>200</v>
      </c>
      <c r="T74" s="172" t="s">
        <v>436</v>
      </c>
      <c r="U74" s="172" t="s">
        <v>397</v>
      </c>
      <c r="V74" s="172" t="s">
        <v>397</v>
      </c>
      <c r="W74" s="44" t="s">
        <v>210</v>
      </c>
      <c r="X74" s="42">
        <v>1</v>
      </c>
      <c r="Y74" s="43" t="s">
        <v>473</v>
      </c>
      <c r="Z74" s="43">
        <v>256</v>
      </c>
      <c r="AA74" s="172" t="s">
        <v>474</v>
      </c>
      <c r="AB74" s="172"/>
      <c r="AC74" s="44" t="s">
        <v>214</v>
      </c>
      <c r="AD74" s="485">
        <v>75</v>
      </c>
      <c r="AE74" s="486">
        <v>85.4</v>
      </c>
      <c r="AF74" s="486" t="s">
        <v>215</v>
      </c>
      <c r="AG74" s="44" t="s">
        <v>215</v>
      </c>
      <c r="AH74" s="218" t="s">
        <v>215</v>
      </c>
      <c r="AI74" s="43" t="s">
        <v>215</v>
      </c>
      <c r="AJ74" s="43" t="s">
        <v>215</v>
      </c>
      <c r="AK74" s="43" t="s">
        <v>215</v>
      </c>
      <c r="AL74" s="43">
        <v>1000</v>
      </c>
      <c r="AM74" s="175">
        <v>1000</v>
      </c>
      <c r="AN74" s="42">
        <v>115</v>
      </c>
      <c r="AO74" s="43">
        <v>1.4</v>
      </c>
      <c r="AP74" s="43">
        <v>2.06</v>
      </c>
      <c r="AQ74" s="44">
        <v>12.6</v>
      </c>
      <c r="AR74" s="45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23"/>
      <c r="EF74" s="123"/>
      <c r="EG74" s="123"/>
      <c r="EH74" s="123"/>
      <c r="EI74" s="123"/>
      <c r="EJ74" s="123"/>
      <c r="EK74" s="123"/>
      <c r="EL74" s="123"/>
      <c r="EM74" s="123"/>
      <c r="EN74" s="123"/>
      <c r="EO74" s="123"/>
      <c r="EP74" s="123"/>
      <c r="EQ74" s="123"/>
      <c r="ER74" s="123"/>
      <c r="ES74" s="123"/>
      <c r="ET74" s="123"/>
      <c r="EU74" s="123"/>
      <c r="EV74" s="123"/>
      <c r="EW74" s="123"/>
      <c r="EX74" s="123"/>
      <c r="EY74" s="123"/>
      <c r="EZ74" s="123"/>
      <c r="FA74" s="123"/>
      <c r="FB74" s="123"/>
      <c r="FC74" s="123"/>
      <c r="FD74" s="123"/>
      <c r="FE74" s="123"/>
      <c r="FF74" s="123"/>
      <c r="FG74" s="123"/>
      <c r="FH74" s="123"/>
      <c r="FI74" s="123"/>
      <c r="FJ74" s="123"/>
      <c r="FK74" s="123"/>
      <c r="FL74" s="123"/>
      <c r="FM74" s="123"/>
      <c r="FN74" s="123"/>
      <c r="FO74" s="123"/>
      <c r="FP74" s="123"/>
      <c r="FQ74" s="123"/>
      <c r="FR74" s="123"/>
      <c r="FS74" s="123"/>
      <c r="FT74" s="123"/>
      <c r="FU74" s="123"/>
      <c r="FV74" s="123"/>
      <c r="FW74" s="123"/>
      <c r="FX74" s="123"/>
      <c r="FY74" s="123"/>
      <c r="FZ74" s="123"/>
      <c r="GA74" s="123"/>
      <c r="GB74" s="123"/>
      <c r="GC74" s="123"/>
      <c r="GD74" s="123"/>
      <c r="GE74" s="123"/>
      <c r="GF74" s="123"/>
      <c r="GG74" s="123"/>
      <c r="GH74" s="123"/>
      <c r="GI74" s="123"/>
      <c r="GJ74" s="123"/>
      <c r="GK74" s="123"/>
      <c r="GL74" s="123"/>
      <c r="GM74" s="123"/>
      <c r="GN74" s="123"/>
      <c r="GO74" s="123"/>
      <c r="GP74" s="123"/>
      <c r="GQ74" s="123"/>
      <c r="GR74" s="123"/>
      <c r="GS74" s="123"/>
      <c r="GT74" s="123"/>
      <c r="GU74" s="123"/>
      <c r="GV74" s="123"/>
      <c r="GW74" s="123"/>
      <c r="GX74" s="123"/>
      <c r="GY74" s="123"/>
      <c r="GZ74" s="123"/>
      <c r="HA74" s="123"/>
      <c r="HB74" s="123"/>
      <c r="HC74" s="123"/>
      <c r="HD74" s="123"/>
      <c r="HE74" s="123"/>
      <c r="HF74" s="123"/>
      <c r="HG74" s="123"/>
      <c r="HH74" s="123"/>
      <c r="HI74" s="123"/>
      <c r="HJ74" s="123"/>
      <c r="HK74" s="123"/>
      <c r="HL74" s="123"/>
      <c r="HM74" s="123"/>
      <c r="HN74" s="123"/>
      <c r="HO74" s="123"/>
      <c r="HP74" s="123"/>
      <c r="HQ74" s="123"/>
      <c r="HR74" s="123"/>
      <c r="HS74" s="123"/>
      <c r="HT74" s="123"/>
      <c r="HU74" s="123"/>
      <c r="HV74" s="123"/>
      <c r="HW74" s="123"/>
      <c r="HX74" s="123"/>
      <c r="HY74" s="123"/>
      <c r="HZ74" s="123"/>
      <c r="IA74" s="123"/>
      <c r="IB74" s="123"/>
      <c r="IC74" s="123"/>
      <c r="ID74" s="123"/>
    </row>
    <row r="75" spans="1:238" s="1" customFormat="1" ht="25.5">
      <c r="A75" s="267"/>
      <c r="B75" s="268">
        <v>72</v>
      </c>
      <c r="C75" s="661"/>
      <c r="D75" s="46"/>
      <c r="E75" s="43" t="s">
        <v>466</v>
      </c>
      <c r="F75" s="46" t="s">
        <v>216</v>
      </c>
      <c r="G75" s="46" t="s">
        <v>273</v>
      </c>
      <c r="H75" s="172"/>
      <c r="I75" s="189" t="s">
        <v>433</v>
      </c>
      <c r="J75" s="172"/>
      <c r="K75" s="44">
        <v>1</v>
      </c>
      <c r="L75" s="42" t="s">
        <v>434</v>
      </c>
      <c r="M75" s="43">
        <v>2</v>
      </c>
      <c r="N75" s="464">
        <v>2.8</v>
      </c>
      <c r="O75" s="43" t="s">
        <v>435</v>
      </c>
      <c r="P75" s="43">
        <v>8192</v>
      </c>
      <c r="Q75" s="43">
        <v>8</v>
      </c>
      <c r="R75" s="43">
        <v>1</v>
      </c>
      <c r="S75" s="172">
        <v>200</v>
      </c>
      <c r="T75" s="172" t="s">
        <v>436</v>
      </c>
      <c r="U75" s="172" t="s">
        <v>397</v>
      </c>
      <c r="V75" s="172" t="s">
        <v>397</v>
      </c>
      <c r="W75" s="44" t="s">
        <v>210</v>
      </c>
      <c r="X75" s="42">
        <v>1</v>
      </c>
      <c r="Y75" s="43" t="s">
        <v>473</v>
      </c>
      <c r="Z75" s="43">
        <v>256</v>
      </c>
      <c r="AA75" s="172" t="s">
        <v>474</v>
      </c>
      <c r="AB75" s="172"/>
      <c r="AC75" s="44" t="s">
        <v>214</v>
      </c>
      <c r="AD75" s="485">
        <v>75</v>
      </c>
      <c r="AE75" s="486">
        <v>85.4</v>
      </c>
      <c r="AF75" s="486" t="s">
        <v>215</v>
      </c>
      <c r="AG75" s="44" t="s">
        <v>215</v>
      </c>
      <c r="AH75" s="218" t="s">
        <v>215</v>
      </c>
      <c r="AI75" s="43" t="s">
        <v>215</v>
      </c>
      <c r="AJ75" s="43" t="s">
        <v>215</v>
      </c>
      <c r="AK75" s="43" t="s">
        <v>215</v>
      </c>
      <c r="AL75" s="43">
        <v>1000</v>
      </c>
      <c r="AM75" s="175">
        <v>1000</v>
      </c>
      <c r="AN75" s="42">
        <v>230</v>
      </c>
      <c r="AO75" s="43">
        <v>1.57</v>
      </c>
      <c r="AP75" s="43">
        <v>2.21</v>
      </c>
      <c r="AQ75" s="44">
        <v>14.6</v>
      </c>
      <c r="AR75" s="45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</row>
    <row r="76" spans="1:238" s="144" customFormat="1" ht="25.5">
      <c r="A76" s="267"/>
      <c r="B76" s="268">
        <v>73</v>
      </c>
      <c r="C76" s="661"/>
      <c r="D76" s="46"/>
      <c r="E76" s="43" t="s">
        <v>466</v>
      </c>
      <c r="F76" s="46" t="s">
        <v>216</v>
      </c>
      <c r="G76" s="46" t="s">
        <v>217</v>
      </c>
      <c r="H76" s="172"/>
      <c r="I76" s="189" t="s">
        <v>433</v>
      </c>
      <c r="J76" s="172"/>
      <c r="K76" s="44">
        <v>1</v>
      </c>
      <c r="L76" s="42" t="s">
        <v>434</v>
      </c>
      <c r="M76" s="43">
        <v>2</v>
      </c>
      <c r="N76" s="464">
        <v>2.8</v>
      </c>
      <c r="O76" s="43" t="s">
        <v>435</v>
      </c>
      <c r="P76" s="43">
        <v>8192</v>
      </c>
      <c r="Q76" s="43">
        <v>8</v>
      </c>
      <c r="R76" s="43">
        <v>1</v>
      </c>
      <c r="S76" s="172">
        <v>200</v>
      </c>
      <c r="T76" s="172" t="s">
        <v>436</v>
      </c>
      <c r="U76" s="172" t="s">
        <v>397</v>
      </c>
      <c r="V76" s="172" t="s">
        <v>397</v>
      </c>
      <c r="W76" s="44" t="s">
        <v>215</v>
      </c>
      <c r="X76" s="42">
        <v>0</v>
      </c>
      <c r="Y76" s="43"/>
      <c r="Z76" s="43"/>
      <c r="AA76" s="172" t="s">
        <v>474</v>
      </c>
      <c r="AB76" s="172"/>
      <c r="AC76" s="44" t="s">
        <v>214</v>
      </c>
      <c r="AD76" s="485">
        <v>75</v>
      </c>
      <c r="AE76" s="486">
        <v>85.4</v>
      </c>
      <c r="AF76" s="486" t="s">
        <v>215</v>
      </c>
      <c r="AG76" s="44" t="s">
        <v>215</v>
      </c>
      <c r="AH76" s="218" t="s">
        <v>215</v>
      </c>
      <c r="AI76" s="43" t="s">
        <v>215</v>
      </c>
      <c r="AJ76" s="43" t="s">
        <v>215</v>
      </c>
      <c r="AK76" s="43" t="s">
        <v>215</v>
      </c>
      <c r="AL76" s="43">
        <v>1000</v>
      </c>
      <c r="AM76" s="175">
        <v>1000</v>
      </c>
      <c r="AN76" s="42">
        <v>115</v>
      </c>
      <c r="AO76" s="43">
        <v>1.2</v>
      </c>
      <c r="AP76" s="43">
        <v>1.86</v>
      </c>
      <c r="AQ76" s="44">
        <v>9.6</v>
      </c>
      <c r="AR76" s="45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</row>
    <row r="77" spans="1:238" s="3" customFormat="1" ht="25.5">
      <c r="A77" s="267"/>
      <c r="B77" s="268">
        <v>74</v>
      </c>
      <c r="C77" s="661"/>
      <c r="D77" s="46"/>
      <c r="E77" s="43" t="s">
        <v>466</v>
      </c>
      <c r="F77" s="46" t="s">
        <v>216</v>
      </c>
      <c r="G77" s="46" t="s">
        <v>217</v>
      </c>
      <c r="H77" s="172"/>
      <c r="I77" s="189" t="s">
        <v>433</v>
      </c>
      <c r="J77" s="172"/>
      <c r="K77" s="44">
        <v>1</v>
      </c>
      <c r="L77" s="42" t="s">
        <v>434</v>
      </c>
      <c r="M77" s="43">
        <v>2</v>
      </c>
      <c r="N77" s="464">
        <v>2.8</v>
      </c>
      <c r="O77" s="43" t="s">
        <v>435</v>
      </c>
      <c r="P77" s="43">
        <v>8192</v>
      </c>
      <c r="Q77" s="43">
        <v>8</v>
      </c>
      <c r="R77" s="43">
        <v>1</v>
      </c>
      <c r="S77" s="172">
        <v>200</v>
      </c>
      <c r="T77" s="172" t="s">
        <v>436</v>
      </c>
      <c r="U77" s="172" t="s">
        <v>397</v>
      </c>
      <c r="V77" s="172" t="s">
        <v>397</v>
      </c>
      <c r="W77" s="44" t="s">
        <v>215</v>
      </c>
      <c r="X77" s="42">
        <v>0</v>
      </c>
      <c r="Y77" s="43"/>
      <c r="Z77" s="43"/>
      <c r="AA77" s="172" t="s">
        <v>474</v>
      </c>
      <c r="AB77" s="172"/>
      <c r="AC77" s="44" t="s">
        <v>214</v>
      </c>
      <c r="AD77" s="485">
        <v>75</v>
      </c>
      <c r="AE77" s="486">
        <v>85.4</v>
      </c>
      <c r="AF77" s="486" t="s">
        <v>215</v>
      </c>
      <c r="AG77" s="44" t="s">
        <v>215</v>
      </c>
      <c r="AH77" s="218" t="s">
        <v>215</v>
      </c>
      <c r="AI77" s="43" t="s">
        <v>215</v>
      </c>
      <c r="AJ77" s="43" t="s">
        <v>215</v>
      </c>
      <c r="AK77" s="43" t="s">
        <v>215</v>
      </c>
      <c r="AL77" s="43">
        <v>1000</v>
      </c>
      <c r="AM77" s="175">
        <v>1000</v>
      </c>
      <c r="AN77" s="42">
        <v>230</v>
      </c>
      <c r="AO77" s="43">
        <v>1.38</v>
      </c>
      <c r="AP77" s="43">
        <v>2.06</v>
      </c>
      <c r="AQ77" s="44">
        <v>11</v>
      </c>
      <c r="AR77" s="45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</row>
    <row r="78" spans="1:238" s="100" customFormat="1" ht="25.5">
      <c r="A78" s="267"/>
      <c r="B78" s="268">
        <v>75</v>
      </c>
      <c r="C78" s="661"/>
      <c r="D78" s="46"/>
      <c r="E78" s="43" t="s">
        <v>447</v>
      </c>
      <c r="F78" s="46" t="s">
        <v>216</v>
      </c>
      <c r="G78" s="46" t="s">
        <v>273</v>
      </c>
      <c r="H78" s="172"/>
      <c r="I78" s="189" t="s">
        <v>433</v>
      </c>
      <c r="J78" s="172"/>
      <c r="K78" s="44">
        <v>1</v>
      </c>
      <c r="L78" s="42" t="s">
        <v>434</v>
      </c>
      <c r="M78" s="43">
        <v>2</v>
      </c>
      <c r="N78" s="464">
        <v>2.8</v>
      </c>
      <c r="O78" s="43" t="s">
        <v>435</v>
      </c>
      <c r="P78" s="43">
        <v>8192</v>
      </c>
      <c r="Q78" s="43">
        <v>8</v>
      </c>
      <c r="R78" s="43">
        <v>1</v>
      </c>
      <c r="S78" s="172">
        <v>200</v>
      </c>
      <c r="T78" s="172" t="s">
        <v>436</v>
      </c>
      <c r="U78" s="172" t="s">
        <v>397</v>
      </c>
      <c r="V78" s="172" t="s">
        <v>397</v>
      </c>
      <c r="W78" s="44" t="s">
        <v>210</v>
      </c>
      <c r="X78" s="42">
        <v>1</v>
      </c>
      <c r="Y78" s="43" t="s">
        <v>473</v>
      </c>
      <c r="Z78" s="43">
        <v>256</v>
      </c>
      <c r="AA78" s="172" t="s">
        <v>279</v>
      </c>
      <c r="AB78" s="172"/>
      <c r="AC78" s="44" t="s">
        <v>214</v>
      </c>
      <c r="AD78" s="485">
        <v>75</v>
      </c>
      <c r="AE78" s="486">
        <v>85.4</v>
      </c>
      <c r="AF78" s="486" t="s">
        <v>215</v>
      </c>
      <c r="AG78" s="44" t="s">
        <v>215</v>
      </c>
      <c r="AH78" s="218" t="s">
        <v>215</v>
      </c>
      <c r="AI78" s="43" t="s">
        <v>215</v>
      </c>
      <c r="AJ78" s="43" t="s">
        <v>215</v>
      </c>
      <c r="AK78" s="43" t="s">
        <v>215</v>
      </c>
      <c r="AL78" s="43">
        <v>1000</v>
      </c>
      <c r="AM78" s="175">
        <v>1000</v>
      </c>
      <c r="AN78" s="42">
        <v>115</v>
      </c>
      <c r="AO78" s="43">
        <v>1.37</v>
      </c>
      <c r="AP78" s="43">
        <v>2</v>
      </c>
      <c r="AQ78" s="44">
        <v>11.9</v>
      </c>
      <c r="AR78" s="47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4"/>
      <c r="FF78" s="144"/>
      <c r="FG78" s="144"/>
      <c r="FH78" s="144"/>
      <c r="FI78" s="144"/>
      <c r="FJ78" s="144"/>
      <c r="FK78" s="144"/>
      <c r="FL78" s="144"/>
      <c r="FM78" s="144"/>
      <c r="FN78" s="144"/>
      <c r="FO78" s="144"/>
      <c r="FP78" s="144"/>
      <c r="FQ78" s="144"/>
      <c r="FR78" s="144"/>
      <c r="FS78" s="144"/>
      <c r="FT78" s="144"/>
      <c r="FU78" s="144"/>
      <c r="FV78" s="144"/>
      <c r="FW78" s="144"/>
      <c r="FX78" s="144"/>
      <c r="FY78" s="144"/>
      <c r="FZ78" s="144"/>
      <c r="GA78" s="144"/>
      <c r="GB78" s="144"/>
      <c r="GC78" s="144"/>
      <c r="GD78" s="144"/>
      <c r="GE78" s="144"/>
      <c r="GF78" s="144"/>
      <c r="GG78" s="144"/>
      <c r="GH78" s="144"/>
      <c r="GI78" s="144"/>
      <c r="GJ78" s="144"/>
      <c r="GK78" s="144"/>
      <c r="GL78" s="144"/>
      <c r="GM78" s="144"/>
      <c r="GN78" s="144"/>
      <c r="GO78" s="144"/>
      <c r="GP78" s="144"/>
      <c r="GQ78" s="144"/>
      <c r="GR78" s="144"/>
      <c r="GS78" s="144"/>
      <c r="GT78" s="144"/>
      <c r="GU78" s="144"/>
      <c r="GV78" s="144"/>
      <c r="GW78" s="144"/>
      <c r="GX78" s="144"/>
      <c r="GY78" s="144"/>
      <c r="GZ78" s="144"/>
      <c r="HA78" s="144"/>
      <c r="HB78" s="144"/>
      <c r="HC78" s="144"/>
      <c r="HD78" s="144"/>
      <c r="HE78" s="144"/>
      <c r="HF78" s="144"/>
      <c r="HG78" s="144"/>
      <c r="HH78" s="144"/>
      <c r="HI78" s="144"/>
      <c r="HJ78" s="144"/>
      <c r="HK78" s="144"/>
      <c r="HL78" s="144"/>
      <c r="HM78" s="144"/>
      <c r="HN78" s="144"/>
      <c r="HO78" s="144"/>
      <c r="HP78" s="144"/>
      <c r="HQ78" s="144"/>
      <c r="HR78" s="144"/>
      <c r="HS78" s="144"/>
      <c r="HT78" s="144"/>
      <c r="HU78" s="144"/>
      <c r="HV78" s="144"/>
      <c r="HW78" s="144"/>
      <c r="HX78" s="144"/>
      <c r="HY78" s="144"/>
      <c r="HZ78" s="144"/>
      <c r="IA78" s="144"/>
      <c r="IB78" s="144"/>
      <c r="IC78" s="144"/>
      <c r="ID78" s="144"/>
    </row>
    <row r="79" spans="1:238" s="3" customFormat="1" ht="25.5">
      <c r="A79" s="267"/>
      <c r="B79" s="268">
        <v>76</v>
      </c>
      <c r="C79" s="661"/>
      <c r="D79" s="46"/>
      <c r="E79" s="43" t="s">
        <v>447</v>
      </c>
      <c r="F79" s="46" t="s">
        <v>216</v>
      </c>
      <c r="G79" s="46" t="s">
        <v>273</v>
      </c>
      <c r="H79" s="172"/>
      <c r="I79" s="189" t="s">
        <v>433</v>
      </c>
      <c r="J79" s="172"/>
      <c r="K79" s="44">
        <v>1</v>
      </c>
      <c r="L79" s="42" t="s">
        <v>434</v>
      </c>
      <c r="M79" s="43">
        <v>2</v>
      </c>
      <c r="N79" s="464">
        <v>2.8</v>
      </c>
      <c r="O79" s="43" t="s">
        <v>435</v>
      </c>
      <c r="P79" s="43">
        <v>8192</v>
      </c>
      <c r="Q79" s="43">
        <v>8</v>
      </c>
      <c r="R79" s="43">
        <v>1</v>
      </c>
      <c r="S79" s="172">
        <v>200</v>
      </c>
      <c r="T79" s="172" t="s">
        <v>436</v>
      </c>
      <c r="U79" s="172" t="s">
        <v>397</v>
      </c>
      <c r="V79" s="172" t="s">
        <v>397</v>
      </c>
      <c r="W79" s="44" t="s">
        <v>210</v>
      </c>
      <c r="X79" s="42">
        <v>1</v>
      </c>
      <c r="Y79" s="43" t="s">
        <v>473</v>
      </c>
      <c r="Z79" s="43">
        <v>256</v>
      </c>
      <c r="AA79" s="172" t="s">
        <v>279</v>
      </c>
      <c r="AB79" s="172"/>
      <c r="AC79" s="44" t="s">
        <v>214</v>
      </c>
      <c r="AD79" s="485">
        <v>75</v>
      </c>
      <c r="AE79" s="486">
        <v>85.4</v>
      </c>
      <c r="AF79" s="486" t="s">
        <v>215</v>
      </c>
      <c r="AG79" s="44" t="s">
        <v>215</v>
      </c>
      <c r="AH79" s="218" t="s">
        <v>215</v>
      </c>
      <c r="AI79" s="43" t="s">
        <v>215</v>
      </c>
      <c r="AJ79" s="43" t="s">
        <v>215</v>
      </c>
      <c r="AK79" s="43" t="s">
        <v>215</v>
      </c>
      <c r="AL79" s="43">
        <v>1000</v>
      </c>
      <c r="AM79" s="175">
        <v>1000</v>
      </c>
      <c r="AN79" s="42">
        <v>230</v>
      </c>
      <c r="AO79" s="43">
        <v>1.54</v>
      </c>
      <c r="AP79" s="43">
        <v>2.17</v>
      </c>
      <c r="AQ79" s="44">
        <v>14</v>
      </c>
      <c r="AR79" s="47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96"/>
      <c r="GT79" s="96"/>
      <c r="GU79" s="96"/>
      <c r="GV79" s="96"/>
      <c r="GW79" s="96"/>
      <c r="GX79" s="96"/>
      <c r="GY79" s="96"/>
      <c r="GZ79" s="96"/>
      <c r="HA79" s="96"/>
      <c r="HB79" s="96"/>
      <c r="HC79" s="96"/>
      <c r="HD79" s="96"/>
      <c r="HE79" s="96"/>
      <c r="HF79" s="96"/>
      <c r="HG79" s="96"/>
      <c r="HH79" s="96"/>
      <c r="HI79" s="96"/>
      <c r="HJ79" s="96"/>
      <c r="HK79" s="96"/>
      <c r="HL79" s="96"/>
      <c r="HM79" s="96"/>
      <c r="HN79" s="96"/>
      <c r="HO79" s="96"/>
      <c r="HP79" s="96"/>
      <c r="HQ79" s="96"/>
      <c r="HR79" s="96"/>
      <c r="HS79" s="96"/>
      <c r="HT79" s="96"/>
      <c r="HU79" s="96"/>
      <c r="HV79" s="96"/>
      <c r="HW79" s="96"/>
      <c r="HX79" s="96"/>
      <c r="HY79" s="96"/>
      <c r="HZ79" s="96"/>
      <c r="IA79" s="96"/>
      <c r="IB79" s="96"/>
      <c r="IC79" s="96"/>
      <c r="ID79" s="96"/>
    </row>
    <row r="80" spans="1:238" s="118" customFormat="1" ht="25.5">
      <c r="A80" s="267"/>
      <c r="B80" s="268">
        <v>77</v>
      </c>
      <c r="C80" s="661"/>
      <c r="D80" s="46"/>
      <c r="E80" s="43" t="s">
        <v>447</v>
      </c>
      <c r="F80" s="46" t="s">
        <v>216</v>
      </c>
      <c r="G80" s="46" t="s">
        <v>217</v>
      </c>
      <c r="H80" s="172"/>
      <c r="I80" s="189" t="s">
        <v>433</v>
      </c>
      <c r="J80" s="172"/>
      <c r="K80" s="44">
        <v>1</v>
      </c>
      <c r="L80" s="42" t="s">
        <v>434</v>
      </c>
      <c r="M80" s="43">
        <v>2</v>
      </c>
      <c r="N80" s="464">
        <v>2.8</v>
      </c>
      <c r="O80" s="43" t="s">
        <v>435</v>
      </c>
      <c r="P80" s="43">
        <v>8192</v>
      </c>
      <c r="Q80" s="43">
        <v>8</v>
      </c>
      <c r="R80" s="43">
        <v>1</v>
      </c>
      <c r="S80" s="172">
        <v>200</v>
      </c>
      <c r="T80" s="172" t="s">
        <v>436</v>
      </c>
      <c r="U80" s="172" t="s">
        <v>397</v>
      </c>
      <c r="V80" s="172" t="s">
        <v>397</v>
      </c>
      <c r="W80" s="44" t="s">
        <v>215</v>
      </c>
      <c r="X80" s="42">
        <v>0</v>
      </c>
      <c r="Y80" s="43"/>
      <c r="Z80" s="43"/>
      <c r="AA80" s="172" t="s">
        <v>279</v>
      </c>
      <c r="AB80" s="172"/>
      <c r="AC80" s="44" t="s">
        <v>214</v>
      </c>
      <c r="AD80" s="485">
        <v>75</v>
      </c>
      <c r="AE80" s="486">
        <v>85.4</v>
      </c>
      <c r="AF80" s="486" t="s">
        <v>215</v>
      </c>
      <c r="AG80" s="44" t="s">
        <v>215</v>
      </c>
      <c r="AH80" s="218" t="s">
        <v>215</v>
      </c>
      <c r="AI80" s="43" t="s">
        <v>215</v>
      </c>
      <c r="AJ80" s="43" t="s">
        <v>215</v>
      </c>
      <c r="AK80" s="43" t="s">
        <v>215</v>
      </c>
      <c r="AL80" s="43">
        <v>1000</v>
      </c>
      <c r="AM80" s="175">
        <v>1000</v>
      </c>
      <c r="AN80" s="42">
        <v>115</v>
      </c>
      <c r="AO80" s="43">
        <v>1.32</v>
      </c>
      <c r="AP80" s="43">
        <v>1.99</v>
      </c>
      <c r="AQ80" s="44">
        <v>10.7</v>
      </c>
      <c r="AR80" s="47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0"/>
      <c r="EH80" s="100"/>
      <c r="EI80" s="100"/>
      <c r="EJ80" s="100"/>
      <c r="EK80" s="100"/>
      <c r="EL80" s="100"/>
      <c r="EM80" s="100"/>
      <c r="EN80" s="100"/>
      <c r="EO80" s="100"/>
      <c r="EP80" s="100"/>
      <c r="EQ80" s="100"/>
      <c r="ER80" s="100"/>
      <c r="ES80" s="100"/>
      <c r="ET80" s="100"/>
      <c r="EU80" s="100"/>
      <c r="EV80" s="100"/>
      <c r="EW80" s="100"/>
      <c r="EX80" s="100"/>
      <c r="EY80" s="100"/>
      <c r="EZ80" s="100"/>
      <c r="FA80" s="100"/>
      <c r="FB80" s="100"/>
      <c r="FC80" s="100"/>
      <c r="FD80" s="100"/>
      <c r="FE80" s="100"/>
      <c r="FF80" s="100"/>
      <c r="FG80" s="100"/>
      <c r="FH80" s="100"/>
      <c r="FI80" s="100"/>
      <c r="FJ80" s="100"/>
      <c r="FK80" s="100"/>
      <c r="FL80" s="100"/>
      <c r="FM80" s="100"/>
      <c r="FN80" s="100"/>
      <c r="FO80" s="100"/>
      <c r="FP80" s="100"/>
      <c r="FQ80" s="100"/>
      <c r="FR80" s="100"/>
      <c r="FS80" s="100"/>
      <c r="FT80" s="100"/>
      <c r="FU80" s="100"/>
      <c r="FV80" s="100"/>
      <c r="FW80" s="100"/>
      <c r="FX80" s="100"/>
      <c r="FY80" s="100"/>
      <c r="FZ80" s="100"/>
      <c r="GA80" s="100"/>
      <c r="GB80" s="100"/>
      <c r="GC80" s="100"/>
      <c r="GD80" s="100"/>
      <c r="GE80" s="100"/>
      <c r="GF80" s="100"/>
      <c r="GG80" s="100"/>
      <c r="GH80" s="100"/>
      <c r="GI80" s="100"/>
      <c r="GJ80" s="100"/>
      <c r="GK80" s="100"/>
      <c r="GL80" s="100"/>
      <c r="GM80" s="100"/>
      <c r="GN80" s="100"/>
      <c r="GO80" s="100"/>
      <c r="GP80" s="100"/>
      <c r="GQ80" s="100"/>
      <c r="GR80" s="100"/>
      <c r="GS80" s="100"/>
      <c r="GT80" s="100"/>
      <c r="GU80" s="100"/>
      <c r="GV80" s="100"/>
      <c r="GW80" s="100"/>
      <c r="GX80" s="100"/>
      <c r="GY80" s="100"/>
      <c r="GZ80" s="100"/>
      <c r="HA80" s="100"/>
      <c r="HB80" s="100"/>
      <c r="HC80" s="100"/>
      <c r="HD80" s="100"/>
      <c r="HE80" s="100"/>
      <c r="HF80" s="100"/>
      <c r="HG80" s="100"/>
      <c r="HH80" s="100"/>
      <c r="HI80" s="100"/>
      <c r="HJ80" s="100"/>
      <c r="HK80" s="100"/>
      <c r="HL80" s="100"/>
      <c r="HM80" s="100"/>
      <c r="HN80" s="100"/>
      <c r="HO80" s="100"/>
      <c r="HP80" s="100"/>
      <c r="HQ80" s="100"/>
      <c r="HR80" s="100"/>
      <c r="HS80" s="100"/>
      <c r="HT80" s="100"/>
      <c r="HU80" s="100"/>
      <c r="HV80" s="100"/>
      <c r="HW80" s="100"/>
      <c r="HX80" s="100"/>
      <c r="HY80" s="100"/>
      <c r="HZ80" s="100"/>
      <c r="IA80" s="100"/>
      <c r="IB80" s="100"/>
      <c r="IC80" s="100"/>
      <c r="ID80" s="100"/>
    </row>
    <row r="81" spans="1:238" s="100" customFormat="1" ht="25.5">
      <c r="A81" s="267"/>
      <c r="B81" s="268">
        <v>78</v>
      </c>
      <c r="C81" s="661"/>
      <c r="D81" s="46"/>
      <c r="E81" s="43" t="s">
        <v>447</v>
      </c>
      <c r="F81" s="46" t="s">
        <v>216</v>
      </c>
      <c r="G81" s="46" t="s">
        <v>217</v>
      </c>
      <c r="H81" s="172"/>
      <c r="I81" s="189" t="s">
        <v>433</v>
      </c>
      <c r="J81" s="172"/>
      <c r="K81" s="44">
        <v>1</v>
      </c>
      <c r="L81" s="42" t="s">
        <v>434</v>
      </c>
      <c r="M81" s="43">
        <v>2</v>
      </c>
      <c r="N81" s="464">
        <v>2.8</v>
      </c>
      <c r="O81" s="43" t="s">
        <v>435</v>
      </c>
      <c r="P81" s="43">
        <v>8192</v>
      </c>
      <c r="Q81" s="43">
        <v>8</v>
      </c>
      <c r="R81" s="43">
        <v>1</v>
      </c>
      <c r="S81" s="172">
        <v>200</v>
      </c>
      <c r="T81" s="172" t="s">
        <v>436</v>
      </c>
      <c r="U81" s="172" t="s">
        <v>397</v>
      </c>
      <c r="V81" s="172" t="s">
        <v>397</v>
      </c>
      <c r="W81" s="44" t="s">
        <v>215</v>
      </c>
      <c r="X81" s="42">
        <v>0</v>
      </c>
      <c r="Y81" s="43"/>
      <c r="Z81" s="43"/>
      <c r="AA81" s="172" t="s">
        <v>279</v>
      </c>
      <c r="AB81" s="172"/>
      <c r="AC81" s="44" t="s">
        <v>214</v>
      </c>
      <c r="AD81" s="485">
        <v>75</v>
      </c>
      <c r="AE81" s="486">
        <v>85.4</v>
      </c>
      <c r="AF81" s="486" t="s">
        <v>215</v>
      </c>
      <c r="AG81" s="44" t="s">
        <v>215</v>
      </c>
      <c r="AH81" s="218" t="s">
        <v>215</v>
      </c>
      <c r="AI81" s="43" t="s">
        <v>215</v>
      </c>
      <c r="AJ81" s="43" t="s">
        <v>215</v>
      </c>
      <c r="AK81" s="43" t="s">
        <v>215</v>
      </c>
      <c r="AL81" s="43">
        <v>1000</v>
      </c>
      <c r="AM81" s="175">
        <v>1000</v>
      </c>
      <c r="AN81" s="42">
        <v>230</v>
      </c>
      <c r="AO81" s="43">
        <v>1.49</v>
      </c>
      <c r="AP81" s="43">
        <v>2.17</v>
      </c>
      <c r="AQ81" s="44">
        <v>12.6</v>
      </c>
      <c r="AR81" s="47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</row>
    <row r="82" spans="1:238" s="123" customFormat="1" ht="38.25">
      <c r="A82" s="267"/>
      <c r="B82" s="268">
        <v>79</v>
      </c>
      <c r="C82" s="661"/>
      <c r="D82" s="46"/>
      <c r="E82" s="48">
        <v>39674</v>
      </c>
      <c r="F82" s="46" t="s">
        <v>216</v>
      </c>
      <c r="G82" s="46" t="s">
        <v>475</v>
      </c>
      <c r="H82" s="172" t="s">
        <v>216</v>
      </c>
      <c r="I82" s="189" t="s">
        <v>476</v>
      </c>
      <c r="J82" s="172" t="s">
        <v>476</v>
      </c>
      <c r="K82" s="44">
        <v>1</v>
      </c>
      <c r="L82" s="42" t="s">
        <v>477</v>
      </c>
      <c r="M82" s="43">
        <v>2</v>
      </c>
      <c r="N82" s="464">
        <v>2.5</v>
      </c>
      <c r="O82" s="43">
        <v>2</v>
      </c>
      <c r="P82" s="43">
        <v>4096</v>
      </c>
      <c r="Q82" s="43">
        <v>4</v>
      </c>
      <c r="R82" s="43">
        <v>2</v>
      </c>
      <c r="S82" s="172" t="s">
        <v>478</v>
      </c>
      <c r="T82" s="172" t="s">
        <v>479</v>
      </c>
      <c r="U82" s="172" t="s">
        <v>480</v>
      </c>
      <c r="V82" s="172" t="s">
        <v>475</v>
      </c>
      <c r="W82" s="44" t="s">
        <v>480</v>
      </c>
      <c r="X82" s="42">
        <v>1</v>
      </c>
      <c r="Y82" s="43" t="s">
        <v>481</v>
      </c>
      <c r="Z82" s="43">
        <v>512</v>
      </c>
      <c r="AA82" s="172" t="s">
        <v>482</v>
      </c>
      <c r="AB82" s="172">
        <v>32</v>
      </c>
      <c r="AC82" s="44" t="s">
        <v>214</v>
      </c>
      <c r="AD82" s="485">
        <v>90.06</v>
      </c>
      <c r="AE82" s="486" t="s">
        <v>483</v>
      </c>
      <c r="AF82" s="486" t="s">
        <v>483</v>
      </c>
      <c r="AG82" s="44" t="s">
        <v>215</v>
      </c>
      <c r="AH82" s="218" t="s">
        <v>210</v>
      </c>
      <c r="AI82" s="43" t="s">
        <v>210</v>
      </c>
      <c r="AJ82" s="43" t="s">
        <v>215</v>
      </c>
      <c r="AK82" s="43" t="s">
        <v>215</v>
      </c>
      <c r="AL82" s="43" t="s">
        <v>484</v>
      </c>
      <c r="AM82" s="175" t="s">
        <v>484</v>
      </c>
      <c r="AN82" s="42">
        <v>230</v>
      </c>
      <c r="AO82" s="43">
        <v>1.24</v>
      </c>
      <c r="AP82" s="43">
        <v>1.53</v>
      </c>
      <c r="AQ82" s="44">
        <v>20.59</v>
      </c>
      <c r="AR82" s="47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118"/>
      <c r="DY82" s="118"/>
      <c r="DZ82" s="118"/>
      <c r="EA82" s="118"/>
      <c r="EB82" s="118"/>
      <c r="EC82" s="118"/>
      <c r="ED82" s="118"/>
      <c r="EE82" s="118"/>
      <c r="EF82" s="118"/>
      <c r="EG82" s="118"/>
      <c r="EH82" s="118"/>
      <c r="EI82" s="118"/>
      <c r="EJ82" s="118"/>
      <c r="EK82" s="118"/>
      <c r="EL82" s="118"/>
      <c r="EM82" s="118"/>
      <c r="EN82" s="118"/>
      <c r="EO82" s="118"/>
      <c r="EP82" s="118"/>
      <c r="EQ82" s="118"/>
      <c r="ER82" s="118"/>
      <c r="ES82" s="118"/>
      <c r="ET82" s="118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8"/>
      <c r="FF82" s="118"/>
      <c r="FG82" s="118"/>
      <c r="FH82" s="118"/>
      <c r="FI82" s="118"/>
      <c r="FJ82" s="118"/>
      <c r="FK82" s="118"/>
      <c r="FL82" s="118"/>
      <c r="FM82" s="118"/>
      <c r="FN82" s="118"/>
      <c r="FO82" s="118"/>
      <c r="FP82" s="118"/>
      <c r="FQ82" s="118"/>
      <c r="FR82" s="118"/>
      <c r="FS82" s="118"/>
      <c r="FT82" s="118"/>
      <c r="FU82" s="118"/>
      <c r="FV82" s="118"/>
      <c r="FW82" s="118"/>
      <c r="FX82" s="118"/>
      <c r="FY82" s="118"/>
      <c r="FZ82" s="118"/>
      <c r="GA82" s="118"/>
      <c r="GB82" s="118"/>
      <c r="GC82" s="118"/>
      <c r="GD82" s="118"/>
      <c r="GE82" s="118"/>
      <c r="GF82" s="118"/>
      <c r="GG82" s="118"/>
      <c r="GH82" s="118"/>
      <c r="GI82" s="118"/>
      <c r="GJ82" s="118"/>
      <c r="GK82" s="118"/>
      <c r="GL82" s="118"/>
      <c r="GM82" s="118"/>
      <c r="GN82" s="118"/>
      <c r="GO82" s="118"/>
      <c r="GP82" s="118"/>
      <c r="GQ82" s="118"/>
      <c r="GR82" s="118"/>
      <c r="GS82" s="118"/>
      <c r="GT82" s="118"/>
      <c r="GU82" s="118"/>
      <c r="GV82" s="118"/>
      <c r="GW82" s="118"/>
      <c r="GX82" s="118"/>
      <c r="GY82" s="118"/>
      <c r="GZ82" s="118"/>
      <c r="HA82" s="118"/>
      <c r="HB82" s="118"/>
      <c r="HC82" s="118"/>
      <c r="HD82" s="118"/>
      <c r="HE82" s="118"/>
      <c r="HF82" s="118"/>
      <c r="HG82" s="118"/>
      <c r="HH82" s="118"/>
      <c r="HI82" s="118"/>
      <c r="HJ82" s="118"/>
      <c r="HK82" s="118"/>
      <c r="HL82" s="118"/>
      <c r="HM82" s="118"/>
      <c r="HN82" s="118"/>
      <c r="HO82" s="118"/>
      <c r="HP82" s="118"/>
      <c r="HQ82" s="118"/>
      <c r="HR82" s="118"/>
      <c r="HS82" s="118"/>
      <c r="HT82" s="118"/>
      <c r="HU82" s="118"/>
      <c r="HV82" s="118"/>
      <c r="HW82" s="118"/>
      <c r="HX82" s="118"/>
      <c r="HY82" s="118"/>
      <c r="HZ82" s="118"/>
      <c r="IA82" s="118"/>
      <c r="IB82" s="118"/>
      <c r="IC82" s="118"/>
      <c r="ID82" s="118"/>
    </row>
    <row r="83" spans="1:238" s="118" customFormat="1" ht="25.5">
      <c r="A83" s="267"/>
      <c r="B83" s="268">
        <v>80</v>
      </c>
      <c r="C83" s="661"/>
      <c r="D83" s="46"/>
      <c r="E83" s="48">
        <v>39674</v>
      </c>
      <c r="F83" s="46" t="s">
        <v>216</v>
      </c>
      <c r="G83" s="46" t="s">
        <v>475</v>
      </c>
      <c r="H83" s="172" t="s">
        <v>216</v>
      </c>
      <c r="I83" s="189" t="s">
        <v>486</v>
      </c>
      <c r="J83" s="172" t="s">
        <v>486</v>
      </c>
      <c r="K83" s="44">
        <v>1</v>
      </c>
      <c r="L83" s="42" t="s">
        <v>487</v>
      </c>
      <c r="M83" s="43">
        <v>2</v>
      </c>
      <c r="N83" s="464">
        <v>1.6</v>
      </c>
      <c r="O83" s="43" t="s">
        <v>483</v>
      </c>
      <c r="P83" s="43">
        <v>2048</v>
      </c>
      <c r="Q83" s="43">
        <v>2</v>
      </c>
      <c r="R83" s="43">
        <v>1</v>
      </c>
      <c r="S83" s="172" t="s">
        <v>488</v>
      </c>
      <c r="T83" s="172" t="s">
        <v>489</v>
      </c>
      <c r="U83" s="172" t="s">
        <v>480</v>
      </c>
      <c r="V83" s="172" t="s">
        <v>475</v>
      </c>
      <c r="W83" s="44" t="s">
        <v>480</v>
      </c>
      <c r="X83" s="42">
        <v>0</v>
      </c>
      <c r="Y83" s="43" t="s">
        <v>490</v>
      </c>
      <c r="Z83" s="43">
        <v>144</v>
      </c>
      <c r="AA83" s="172" t="s">
        <v>491</v>
      </c>
      <c r="AB83" s="172">
        <v>32</v>
      </c>
      <c r="AC83" s="44" t="s">
        <v>214</v>
      </c>
      <c r="AD83" s="485">
        <v>44.02</v>
      </c>
      <c r="AE83" s="486" t="s">
        <v>483</v>
      </c>
      <c r="AF83" s="486" t="s">
        <v>483</v>
      </c>
      <c r="AG83" s="44" t="s">
        <v>215</v>
      </c>
      <c r="AH83" s="218" t="s">
        <v>210</v>
      </c>
      <c r="AI83" s="43" t="s">
        <v>210</v>
      </c>
      <c r="AJ83" s="43" t="s">
        <v>215</v>
      </c>
      <c r="AK83" s="43" t="s">
        <v>475</v>
      </c>
      <c r="AL83" s="43" t="s">
        <v>475</v>
      </c>
      <c r="AM83" s="175" t="s">
        <v>475</v>
      </c>
      <c r="AN83" s="42">
        <v>230</v>
      </c>
      <c r="AO83" s="43">
        <v>0.58</v>
      </c>
      <c r="AP83" s="43">
        <v>0.88</v>
      </c>
      <c r="AQ83" s="44">
        <v>6.63</v>
      </c>
      <c r="AR83" s="47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00"/>
      <c r="EX83" s="100"/>
      <c r="EY83" s="100"/>
      <c r="EZ83" s="100"/>
      <c r="FA83" s="100"/>
      <c r="FB83" s="100"/>
      <c r="FC83" s="100"/>
      <c r="FD83" s="100"/>
      <c r="FE83" s="100"/>
      <c r="FF83" s="100"/>
      <c r="FG83" s="100"/>
      <c r="FH83" s="100"/>
      <c r="FI83" s="100"/>
      <c r="FJ83" s="100"/>
      <c r="FK83" s="100"/>
      <c r="FL83" s="100"/>
      <c r="FM83" s="100"/>
      <c r="FN83" s="100"/>
      <c r="FO83" s="100"/>
      <c r="FP83" s="100"/>
      <c r="FQ83" s="100"/>
      <c r="FR83" s="100"/>
      <c r="FS83" s="100"/>
      <c r="FT83" s="100"/>
      <c r="FU83" s="100"/>
      <c r="FV83" s="100"/>
      <c r="FW83" s="100"/>
      <c r="FX83" s="100"/>
      <c r="FY83" s="100"/>
      <c r="FZ83" s="100"/>
      <c r="GA83" s="100"/>
      <c r="GB83" s="100"/>
      <c r="GC83" s="100"/>
      <c r="GD83" s="100"/>
      <c r="GE83" s="100"/>
      <c r="GF83" s="100"/>
      <c r="GG83" s="100"/>
      <c r="GH83" s="100"/>
      <c r="GI83" s="100"/>
      <c r="GJ83" s="100"/>
      <c r="GK83" s="100"/>
      <c r="GL83" s="100"/>
      <c r="GM83" s="100"/>
      <c r="GN83" s="100"/>
      <c r="GO83" s="100"/>
      <c r="GP83" s="100"/>
      <c r="GQ83" s="100"/>
      <c r="GR83" s="100"/>
      <c r="GS83" s="100"/>
      <c r="GT83" s="100"/>
      <c r="GU83" s="100"/>
      <c r="GV83" s="100"/>
      <c r="GW83" s="100"/>
      <c r="GX83" s="100"/>
      <c r="GY83" s="100"/>
      <c r="GZ83" s="100"/>
      <c r="HA83" s="100"/>
      <c r="HB83" s="100"/>
      <c r="HC83" s="100"/>
      <c r="HD83" s="100"/>
      <c r="HE83" s="100"/>
      <c r="HF83" s="100"/>
      <c r="HG83" s="100"/>
      <c r="HH83" s="100"/>
      <c r="HI83" s="100"/>
      <c r="HJ83" s="100"/>
      <c r="HK83" s="100"/>
      <c r="HL83" s="100"/>
      <c r="HM83" s="100"/>
      <c r="HN83" s="100"/>
      <c r="HO83" s="100"/>
      <c r="HP83" s="100"/>
      <c r="HQ83" s="100"/>
      <c r="HR83" s="100"/>
      <c r="HS83" s="100"/>
      <c r="HT83" s="100"/>
      <c r="HU83" s="100"/>
      <c r="HV83" s="100"/>
      <c r="HW83" s="100"/>
      <c r="HX83" s="100"/>
      <c r="HY83" s="100"/>
      <c r="HZ83" s="100"/>
      <c r="IA83" s="100"/>
      <c r="IB83" s="100"/>
      <c r="IC83" s="100"/>
      <c r="ID83" s="100"/>
    </row>
    <row r="84" spans="1:44" s="123" customFormat="1" ht="25.5">
      <c r="A84" s="267"/>
      <c r="B84" s="268">
        <v>81</v>
      </c>
      <c r="C84" s="661"/>
      <c r="D84" s="46"/>
      <c r="E84" s="48">
        <v>39674</v>
      </c>
      <c r="F84" s="46" t="s">
        <v>216</v>
      </c>
      <c r="G84" s="46" t="s">
        <v>475</v>
      </c>
      <c r="H84" s="172" t="s">
        <v>216</v>
      </c>
      <c r="I84" s="189" t="s">
        <v>486</v>
      </c>
      <c r="J84" s="172" t="s">
        <v>486</v>
      </c>
      <c r="K84" s="44">
        <v>1</v>
      </c>
      <c r="L84" s="42" t="s">
        <v>493</v>
      </c>
      <c r="M84" s="43">
        <v>2</v>
      </c>
      <c r="N84" s="464">
        <v>2.4</v>
      </c>
      <c r="O84" s="43">
        <v>2</v>
      </c>
      <c r="P84" s="43">
        <v>2048</v>
      </c>
      <c r="Q84" s="43">
        <v>2</v>
      </c>
      <c r="R84" s="43">
        <v>1</v>
      </c>
      <c r="S84" s="172" t="s">
        <v>494</v>
      </c>
      <c r="T84" s="172" t="s">
        <v>495</v>
      </c>
      <c r="U84" s="172" t="s">
        <v>480</v>
      </c>
      <c r="V84" s="172" t="s">
        <v>475</v>
      </c>
      <c r="W84" s="44" t="s">
        <v>480</v>
      </c>
      <c r="X84" s="42">
        <v>1</v>
      </c>
      <c r="Y84" s="43" t="s">
        <v>496</v>
      </c>
      <c r="Z84" s="43">
        <v>256</v>
      </c>
      <c r="AA84" s="172" t="s">
        <v>497</v>
      </c>
      <c r="AB84" s="172">
        <v>32</v>
      </c>
      <c r="AC84" s="44" t="s">
        <v>214</v>
      </c>
      <c r="AD84" s="485">
        <v>85</v>
      </c>
      <c r="AE84" s="486" t="s">
        <v>483</v>
      </c>
      <c r="AF84" s="486" t="s">
        <v>483</v>
      </c>
      <c r="AG84" s="44" t="s">
        <v>215</v>
      </c>
      <c r="AH84" s="218" t="s">
        <v>210</v>
      </c>
      <c r="AI84" s="43" t="s">
        <v>210</v>
      </c>
      <c r="AJ84" s="43" t="s">
        <v>215</v>
      </c>
      <c r="AK84" s="43" t="s">
        <v>215</v>
      </c>
      <c r="AL84" s="43" t="s">
        <v>484</v>
      </c>
      <c r="AM84" s="175" t="s">
        <v>484</v>
      </c>
      <c r="AN84" s="42">
        <v>230</v>
      </c>
      <c r="AO84" s="43">
        <v>1.03</v>
      </c>
      <c r="AP84" s="43">
        <v>2.38</v>
      </c>
      <c r="AQ84" s="44">
        <v>18.09</v>
      </c>
      <c r="AR84" s="47"/>
    </row>
    <row r="85" spans="1:44" s="118" customFormat="1" ht="38.25">
      <c r="A85" s="267"/>
      <c r="B85" s="268">
        <v>82</v>
      </c>
      <c r="C85" s="661"/>
      <c r="D85" s="46"/>
      <c r="E85" s="48">
        <v>39674</v>
      </c>
      <c r="F85" s="46" t="s">
        <v>216</v>
      </c>
      <c r="G85" s="46" t="s">
        <v>475</v>
      </c>
      <c r="H85" s="172" t="s">
        <v>216</v>
      </c>
      <c r="I85" s="189" t="s">
        <v>499</v>
      </c>
      <c r="J85" s="172" t="s">
        <v>499</v>
      </c>
      <c r="K85" s="44">
        <v>1</v>
      </c>
      <c r="L85" s="42" t="s">
        <v>477</v>
      </c>
      <c r="M85" s="43">
        <v>2</v>
      </c>
      <c r="N85" s="464">
        <v>2.5</v>
      </c>
      <c r="O85" s="43">
        <v>2</v>
      </c>
      <c r="P85" s="43">
        <v>3072</v>
      </c>
      <c r="Q85" s="43">
        <v>3</v>
      </c>
      <c r="R85" s="43">
        <v>1</v>
      </c>
      <c r="S85" s="172" t="s">
        <v>500</v>
      </c>
      <c r="T85" s="172" t="s">
        <v>501</v>
      </c>
      <c r="U85" s="172" t="s">
        <v>480</v>
      </c>
      <c r="V85" s="172" t="s">
        <v>475</v>
      </c>
      <c r="W85" s="44" t="s">
        <v>480</v>
      </c>
      <c r="X85" s="42">
        <v>1</v>
      </c>
      <c r="Y85" s="43" t="s">
        <v>502</v>
      </c>
      <c r="Z85" s="43">
        <v>256</v>
      </c>
      <c r="AA85" s="172" t="s">
        <v>491</v>
      </c>
      <c r="AB85" s="172">
        <v>32</v>
      </c>
      <c r="AC85" s="44" t="s">
        <v>214</v>
      </c>
      <c r="AD85" s="485">
        <v>90.06</v>
      </c>
      <c r="AE85" s="486" t="s">
        <v>483</v>
      </c>
      <c r="AF85" s="486" t="s">
        <v>483</v>
      </c>
      <c r="AG85" s="44" t="s">
        <v>215</v>
      </c>
      <c r="AH85" s="218" t="s">
        <v>210</v>
      </c>
      <c r="AI85" s="43" t="s">
        <v>210</v>
      </c>
      <c r="AJ85" s="43" t="s">
        <v>215</v>
      </c>
      <c r="AK85" s="43" t="s">
        <v>215</v>
      </c>
      <c r="AL85" s="43" t="s">
        <v>484</v>
      </c>
      <c r="AM85" s="175" t="s">
        <v>484</v>
      </c>
      <c r="AN85" s="42">
        <v>230</v>
      </c>
      <c r="AO85" s="43">
        <v>1.62</v>
      </c>
      <c r="AP85" s="43">
        <v>1.71</v>
      </c>
      <c r="AQ85" s="44">
        <v>21.67</v>
      </c>
      <c r="AR85" s="47"/>
    </row>
    <row r="86" spans="1:44" s="123" customFormat="1" ht="38.25">
      <c r="A86" s="267"/>
      <c r="B86" s="268">
        <v>83</v>
      </c>
      <c r="C86" s="661"/>
      <c r="D86" s="46"/>
      <c r="E86" s="48">
        <v>39674</v>
      </c>
      <c r="F86" s="46" t="s">
        <v>216</v>
      </c>
      <c r="G86" s="46" t="s">
        <v>475</v>
      </c>
      <c r="H86" s="172" t="s">
        <v>216</v>
      </c>
      <c r="I86" s="189" t="s">
        <v>504</v>
      </c>
      <c r="J86" s="172" t="s">
        <v>504</v>
      </c>
      <c r="K86" s="44">
        <v>1</v>
      </c>
      <c r="L86" s="42" t="s">
        <v>505</v>
      </c>
      <c r="M86" s="43">
        <v>2</v>
      </c>
      <c r="N86" s="464">
        <v>2.1</v>
      </c>
      <c r="O86" s="43">
        <v>2</v>
      </c>
      <c r="P86" s="43">
        <v>2048</v>
      </c>
      <c r="Q86" s="43">
        <v>2</v>
      </c>
      <c r="R86" s="43">
        <v>1</v>
      </c>
      <c r="S86" s="172" t="s">
        <v>506</v>
      </c>
      <c r="T86" s="172" t="s">
        <v>507</v>
      </c>
      <c r="U86" s="172" t="s">
        <v>480</v>
      </c>
      <c r="V86" s="172" t="s">
        <v>475</v>
      </c>
      <c r="W86" s="44" t="s">
        <v>480</v>
      </c>
      <c r="X86" s="42">
        <v>1</v>
      </c>
      <c r="Y86" s="43" t="s">
        <v>508</v>
      </c>
      <c r="Z86" s="43">
        <v>128</v>
      </c>
      <c r="AA86" s="172" t="s">
        <v>491</v>
      </c>
      <c r="AB86" s="172">
        <v>32</v>
      </c>
      <c r="AC86" s="44" t="s">
        <v>214</v>
      </c>
      <c r="AD86" s="485">
        <v>65.13</v>
      </c>
      <c r="AE86" s="486" t="s">
        <v>483</v>
      </c>
      <c r="AF86" s="486" t="s">
        <v>483</v>
      </c>
      <c r="AG86" s="44" t="s">
        <v>215</v>
      </c>
      <c r="AH86" s="218" t="s">
        <v>210</v>
      </c>
      <c r="AI86" s="43" t="s">
        <v>210</v>
      </c>
      <c r="AJ86" s="43" t="s">
        <v>215</v>
      </c>
      <c r="AK86" s="43" t="s">
        <v>215</v>
      </c>
      <c r="AL86" s="43" t="s">
        <v>484</v>
      </c>
      <c r="AM86" s="175" t="s">
        <v>509</v>
      </c>
      <c r="AN86" s="42">
        <v>230</v>
      </c>
      <c r="AO86" s="43">
        <v>0.44</v>
      </c>
      <c r="AP86" s="43">
        <v>0.92</v>
      </c>
      <c r="AQ86" s="44">
        <v>16.68</v>
      </c>
      <c r="AR86" s="47"/>
    </row>
    <row r="87" spans="1:238" ht="38.25">
      <c r="A87" s="267"/>
      <c r="B87" s="268">
        <v>84</v>
      </c>
      <c r="C87" s="661"/>
      <c r="D87" s="46"/>
      <c r="E87" s="48">
        <v>39674</v>
      </c>
      <c r="F87" s="46" t="s">
        <v>216</v>
      </c>
      <c r="G87" s="46" t="s">
        <v>475</v>
      </c>
      <c r="H87" s="172" t="s">
        <v>216</v>
      </c>
      <c r="I87" s="189" t="s">
        <v>504</v>
      </c>
      <c r="J87" s="172" t="s">
        <v>504</v>
      </c>
      <c r="K87" s="44">
        <v>1</v>
      </c>
      <c r="L87" s="42" t="s">
        <v>477</v>
      </c>
      <c r="M87" s="43">
        <v>2</v>
      </c>
      <c r="N87" s="464">
        <v>2.5</v>
      </c>
      <c r="O87" s="43">
        <v>2</v>
      </c>
      <c r="P87" s="43">
        <v>4096</v>
      </c>
      <c r="Q87" s="43">
        <v>4</v>
      </c>
      <c r="R87" s="43">
        <v>1</v>
      </c>
      <c r="S87" s="172" t="s">
        <v>510</v>
      </c>
      <c r="T87" s="172" t="s">
        <v>511</v>
      </c>
      <c r="U87" s="172" t="s">
        <v>480</v>
      </c>
      <c r="V87" s="172" t="s">
        <v>475</v>
      </c>
      <c r="W87" s="44" t="s">
        <v>480</v>
      </c>
      <c r="X87" s="42">
        <v>2</v>
      </c>
      <c r="Y87" s="43" t="s">
        <v>512</v>
      </c>
      <c r="Z87" s="43">
        <v>512</v>
      </c>
      <c r="AA87" s="172" t="s">
        <v>513</v>
      </c>
      <c r="AB87" s="172">
        <v>32</v>
      </c>
      <c r="AC87" s="44" t="s">
        <v>214</v>
      </c>
      <c r="AD87" s="485">
        <v>230.1</v>
      </c>
      <c r="AE87" s="486" t="s">
        <v>483</v>
      </c>
      <c r="AF87" s="486" t="s">
        <v>483</v>
      </c>
      <c r="AG87" s="44" t="s">
        <v>215</v>
      </c>
      <c r="AH87" s="218" t="s">
        <v>210</v>
      </c>
      <c r="AI87" s="43" t="s">
        <v>210</v>
      </c>
      <c r="AJ87" s="43" t="s">
        <v>215</v>
      </c>
      <c r="AK87" s="43" t="s">
        <v>215</v>
      </c>
      <c r="AL87" s="43" t="s">
        <v>484</v>
      </c>
      <c r="AM87" s="175" t="s">
        <v>484</v>
      </c>
      <c r="AN87" s="42">
        <v>230</v>
      </c>
      <c r="AO87" s="43">
        <v>1.3</v>
      </c>
      <c r="AP87" s="43">
        <v>2</v>
      </c>
      <c r="AQ87" s="44">
        <v>104.3</v>
      </c>
      <c r="AR87" s="47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8"/>
      <c r="DL87" s="118"/>
      <c r="DM87" s="118"/>
      <c r="DN87" s="118"/>
      <c r="DO87" s="118"/>
      <c r="DP87" s="118"/>
      <c r="DQ87" s="118"/>
      <c r="DR87" s="118"/>
      <c r="DS87" s="118"/>
      <c r="DT87" s="118"/>
      <c r="DU87" s="118"/>
      <c r="DV87" s="118"/>
      <c r="DW87" s="118"/>
      <c r="DX87" s="118"/>
      <c r="DY87" s="118"/>
      <c r="DZ87" s="118"/>
      <c r="EA87" s="118"/>
      <c r="EB87" s="118"/>
      <c r="EC87" s="118"/>
      <c r="ED87" s="118"/>
      <c r="EE87" s="118"/>
      <c r="EF87" s="118"/>
      <c r="EG87" s="118"/>
      <c r="EH87" s="118"/>
      <c r="EI87" s="118"/>
      <c r="EJ87" s="118"/>
      <c r="EK87" s="118"/>
      <c r="EL87" s="118"/>
      <c r="EM87" s="118"/>
      <c r="EN87" s="118"/>
      <c r="EO87" s="118"/>
      <c r="EP87" s="118"/>
      <c r="EQ87" s="118"/>
      <c r="ER87" s="118"/>
      <c r="ES87" s="118"/>
      <c r="ET87" s="118"/>
      <c r="EU87" s="118"/>
      <c r="EV87" s="118"/>
      <c r="EW87" s="118"/>
      <c r="EX87" s="118"/>
      <c r="EY87" s="118"/>
      <c r="EZ87" s="118"/>
      <c r="FA87" s="118"/>
      <c r="FB87" s="118"/>
      <c r="FC87" s="118"/>
      <c r="FD87" s="118"/>
      <c r="FE87" s="118"/>
      <c r="FF87" s="118"/>
      <c r="FG87" s="118"/>
      <c r="FH87" s="118"/>
      <c r="FI87" s="118"/>
      <c r="FJ87" s="118"/>
      <c r="FK87" s="118"/>
      <c r="FL87" s="118"/>
      <c r="FM87" s="118"/>
      <c r="FN87" s="118"/>
      <c r="FO87" s="118"/>
      <c r="FP87" s="118"/>
      <c r="FQ87" s="118"/>
      <c r="FR87" s="118"/>
      <c r="FS87" s="118"/>
      <c r="FT87" s="118"/>
      <c r="FU87" s="118"/>
      <c r="FV87" s="118"/>
      <c r="FW87" s="118"/>
      <c r="FX87" s="118"/>
      <c r="FY87" s="118"/>
      <c r="FZ87" s="118"/>
      <c r="GA87" s="118"/>
      <c r="GB87" s="118"/>
      <c r="GC87" s="118"/>
      <c r="GD87" s="118"/>
      <c r="GE87" s="118"/>
      <c r="GF87" s="118"/>
      <c r="GG87" s="118"/>
      <c r="GH87" s="118"/>
      <c r="GI87" s="118"/>
      <c r="GJ87" s="118"/>
      <c r="GK87" s="118"/>
      <c r="GL87" s="118"/>
      <c r="GM87" s="118"/>
      <c r="GN87" s="118"/>
      <c r="GO87" s="118"/>
      <c r="GP87" s="118"/>
      <c r="GQ87" s="118"/>
      <c r="GR87" s="118"/>
      <c r="GS87" s="118"/>
      <c r="GT87" s="118"/>
      <c r="GU87" s="118"/>
      <c r="GV87" s="118"/>
      <c r="GW87" s="118"/>
      <c r="GX87" s="118"/>
      <c r="GY87" s="118"/>
      <c r="GZ87" s="118"/>
      <c r="HA87" s="118"/>
      <c r="HB87" s="118"/>
      <c r="HC87" s="118"/>
      <c r="HD87" s="118"/>
      <c r="HE87" s="118"/>
      <c r="HF87" s="118"/>
      <c r="HG87" s="118"/>
      <c r="HH87" s="118"/>
      <c r="HI87" s="118"/>
      <c r="HJ87" s="118"/>
      <c r="HK87" s="118"/>
      <c r="HL87" s="118"/>
      <c r="HM87" s="118"/>
      <c r="HN87" s="118"/>
      <c r="HO87" s="118"/>
      <c r="HP87" s="118"/>
      <c r="HQ87" s="118"/>
      <c r="HR87" s="118"/>
      <c r="HS87" s="118"/>
      <c r="HT87" s="118"/>
      <c r="HU87" s="118"/>
      <c r="HV87" s="118"/>
      <c r="HW87" s="118"/>
      <c r="HX87" s="118"/>
      <c r="HY87" s="118"/>
      <c r="HZ87" s="118"/>
      <c r="IA87" s="118"/>
      <c r="IB87" s="118"/>
      <c r="IC87" s="118"/>
      <c r="ID87" s="118"/>
    </row>
    <row r="88" spans="1:44" s="123" customFormat="1" ht="38.25">
      <c r="A88" s="267"/>
      <c r="B88" s="268">
        <v>85</v>
      </c>
      <c r="C88" s="661"/>
      <c r="D88" s="46"/>
      <c r="E88" s="48">
        <v>39674</v>
      </c>
      <c r="F88" s="46" t="s">
        <v>216</v>
      </c>
      <c r="G88" s="46" t="s">
        <v>475</v>
      </c>
      <c r="H88" s="172" t="s">
        <v>216</v>
      </c>
      <c r="I88" s="189" t="s">
        <v>514</v>
      </c>
      <c r="J88" s="172" t="s">
        <v>514</v>
      </c>
      <c r="K88" s="44">
        <v>1</v>
      </c>
      <c r="L88" s="42" t="s">
        <v>515</v>
      </c>
      <c r="M88" s="43">
        <v>2</v>
      </c>
      <c r="N88" s="464">
        <v>1.2</v>
      </c>
      <c r="O88" s="43">
        <v>2</v>
      </c>
      <c r="P88" s="43">
        <v>2048</v>
      </c>
      <c r="Q88" s="43">
        <v>2</v>
      </c>
      <c r="R88" s="43">
        <v>1</v>
      </c>
      <c r="S88" s="172" t="s">
        <v>516</v>
      </c>
      <c r="T88" s="172" t="s">
        <v>517</v>
      </c>
      <c r="U88" s="172" t="s">
        <v>480</v>
      </c>
      <c r="V88" s="172" t="s">
        <v>475</v>
      </c>
      <c r="W88" s="44" t="s">
        <v>480</v>
      </c>
      <c r="X88" s="42">
        <v>0</v>
      </c>
      <c r="Y88" s="43" t="s">
        <v>490</v>
      </c>
      <c r="Z88" s="43">
        <v>128</v>
      </c>
      <c r="AA88" s="172" t="s">
        <v>491</v>
      </c>
      <c r="AB88" s="172">
        <v>32</v>
      </c>
      <c r="AC88" s="44" t="s">
        <v>214</v>
      </c>
      <c r="AD88" s="485">
        <v>60</v>
      </c>
      <c r="AE88" s="486" t="s">
        <v>483</v>
      </c>
      <c r="AF88" s="486" t="s">
        <v>483</v>
      </c>
      <c r="AG88" s="44" t="s">
        <v>215</v>
      </c>
      <c r="AH88" s="218" t="s">
        <v>215</v>
      </c>
      <c r="AI88" s="43" t="s">
        <v>215</v>
      </c>
      <c r="AJ88" s="43" t="s">
        <v>215</v>
      </c>
      <c r="AK88" s="43" t="s">
        <v>215</v>
      </c>
      <c r="AL88" s="43" t="s">
        <v>484</v>
      </c>
      <c r="AM88" s="175" t="s">
        <v>484</v>
      </c>
      <c r="AN88" s="42">
        <v>230</v>
      </c>
      <c r="AO88" s="43">
        <v>0.33</v>
      </c>
      <c r="AP88" s="43">
        <v>0.66</v>
      </c>
      <c r="AQ88" s="44">
        <v>11.73</v>
      </c>
      <c r="AR88" s="47"/>
    </row>
    <row r="89" spans="1:238" s="5" customFormat="1" ht="38.25">
      <c r="A89" s="267"/>
      <c r="B89" s="268">
        <v>86</v>
      </c>
      <c r="C89" s="661"/>
      <c r="D89" s="46"/>
      <c r="E89" s="48">
        <v>39674</v>
      </c>
      <c r="F89" s="46" t="s">
        <v>216</v>
      </c>
      <c r="G89" s="46" t="s">
        <v>475</v>
      </c>
      <c r="H89" s="172" t="s">
        <v>216</v>
      </c>
      <c r="I89" s="189" t="s">
        <v>504</v>
      </c>
      <c r="J89" s="172" t="s">
        <v>504</v>
      </c>
      <c r="K89" s="44">
        <v>1</v>
      </c>
      <c r="L89" s="42" t="s">
        <v>519</v>
      </c>
      <c r="M89" s="43">
        <v>2</v>
      </c>
      <c r="N89" s="464">
        <v>2.8</v>
      </c>
      <c r="O89" s="43">
        <v>2</v>
      </c>
      <c r="P89" s="43">
        <v>4096</v>
      </c>
      <c r="Q89" s="43">
        <v>4</v>
      </c>
      <c r="R89" s="43">
        <v>1</v>
      </c>
      <c r="S89" s="172" t="s">
        <v>520</v>
      </c>
      <c r="T89" s="172" t="s">
        <v>479</v>
      </c>
      <c r="U89" s="172" t="s">
        <v>480</v>
      </c>
      <c r="V89" s="172" t="s">
        <v>475</v>
      </c>
      <c r="W89" s="44" t="s">
        <v>480</v>
      </c>
      <c r="X89" s="42">
        <v>1</v>
      </c>
      <c r="Y89" s="43" t="s">
        <v>521</v>
      </c>
      <c r="Z89" s="43">
        <v>512</v>
      </c>
      <c r="AA89" s="172" t="s">
        <v>513</v>
      </c>
      <c r="AB89" s="172">
        <v>32</v>
      </c>
      <c r="AC89" s="44" t="s">
        <v>214</v>
      </c>
      <c r="AD89" s="485">
        <v>120</v>
      </c>
      <c r="AE89" s="486" t="s">
        <v>483</v>
      </c>
      <c r="AF89" s="486" t="s">
        <v>483</v>
      </c>
      <c r="AG89" s="44" t="s">
        <v>215</v>
      </c>
      <c r="AH89" s="218" t="s">
        <v>210</v>
      </c>
      <c r="AI89" s="43" t="s">
        <v>210</v>
      </c>
      <c r="AJ89" s="43" t="s">
        <v>215</v>
      </c>
      <c r="AK89" s="43" t="s">
        <v>215</v>
      </c>
      <c r="AL89" s="43" t="s">
        <v>484</v>
      </c>
      <c r="AM89" s="175" t="s">
        <v>484</v>
      </c>
      <c r="AN89" s="42">
        <v>230</v>
      </c>
      <c r="AO89" s="43">
        <v>1.53</v>
      </c>
      <c r="AP89" s="43">
        <v>2.24</v>
      </c>
      <c r="AQ89" s="44">
        <v>38.12</v>
      </c>
      <c r="AR89" s="47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</row>
    <row r="90" spans="1:238" s="3" customFormat="1" ht="38.25">
      <c r="A90" s="267"/>
      <c r="B90" s="268">
        <v>87</v>
      </c>
      <c r="C90" s="661"/>
      <c r="D90" s="46"/>
      <c r="E90" s="48">
        <v>39674</v>
      </c>
      <c r="F90" s="46" t="s">
        <v>216</v>
      </c>
      <c r="G90" s="46" t="s">
        <v>475</v>
      </c>
      <c r="H90" s="172" t="s">
        <v>216</v>
      </c>
      <c r="I90" s="189" t="s">
        <v>504</v>
      </c>
      <c r="J90" s="172" t="s">
        <v>504</v>
      </c>
      <c r="K90" s="44">
        <v>1</v>
      </c>
      <c r="L90" s="42" t="s">
        <v>477</v>
      </c>
      <c r="M90" s="43">
        <v>2</v>
      </c>
      <c r="N90" s="464">
        <v>2.5</v>
      </c>
      <c r="O90" s="43">
        <v>2</v>
      </c>
      <c r="P90" s="43">
        <v>4096</v>
      </c>
      <c r="Q90" s="43">
        <v>4</v>
      </c>
      <c r="R90" s="43">
        <v>2</v>
      </c>
      <c r="S90" s="172" t="s">
        <v>522</v>
      </c>
      <c r="T90" s="172" t="s">
        <v>523</v>
      </c>
      <c r="U90" s="172" t="s">
        <v>480</v>
      </c>
      <c r="V90" s="172" t="s">
        <v>475</v>
      </c>
      <c r="W90" s="44" t="s">
        <v>480</v>
      </c>
      <c r="X90" s="42">
        <v>1</v>
      </c>
      <c r="Y90" s="43" t="s">
        <v>524</v>
      </c>
      <c r="Z90" s="43">
        <v>512</v>
      </c>
      <c r="AA90" s="172" t="s">
        <v>497</v>
      </c>
      <c r="AB90" s="172">
        <v>32</v>
      </c>
      <c r="AC90" s="44" t="s">
        <v>214</v>
      </c>
      <c r="AD90" s="485">
        <v>120.08</v>
      </c>
      <c r="AE90" s="486" t="s">
        <v>483</v>
      </c>
      <c r="AF90" s="486" t="s">
        <v>483</v>
      </c>
      <c r="AG90" s="44" t="s">
        <v>215</v>
      </c>
      <c r="AH90" s="218" t="s">
        <v>210</v>
      </c>
      <c r="AI90" s="43" t="s">
        <v>210</v>
      </c>
      <c r="AJ90" s="43" t="s">
        <v>215</v>
      </c>
      <c r="AK90" s="43" t="s">
        <v>215</v>
      </c>
      <c r="AL90" s="43" t="s">
        <v>484</v>
      </c>
      <c r="AM90" s="175" t="s">
        <v>509</v>
      </c>
      <c r="AN90" s="42">
        <v>230</v>
      </c>
      <c r="AO90" s="43">
        <v>1.43</v>
      </c>
      <c r="AP90" s="43">
        <v>1.76</v>
      </c>
      <c r="AQ90" s="44">
        <v>18.24</v>
      </c>
      <c r="AR90" s="47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</row>
    <row r="91" spans="1:238" s="144" customFormat="1" ht="51">
      <c r="A91" s="267"/>
      <c r="B91" s="268">
        <v>88</v>
      </c>
      <c r="C91" s="40"/>
      <c r="D91" s="37"/>
      <c r="E91" s="74">
        <v>39661</v>
      </c>
      <c r="F91" s="37" t="s">
        <v>621</v>
      </c>
      <c r="G91" s="37" t="s">
        <v>273</v>
      </c>
      <c r="H91" s="49" t="s">
        <v>621</v>
      </c>
      <c r="I91" s="66" t="s">
        <v>622</v>
      </c>
      <c r="J91" s="49" t="s">
        <v>623</v>
      </c>
      <c r="K91" s="57">
        <v>1</v>
      </c>
      <c r="L91" s="40" t="s">
        <v>624</v>
      </c>
      <c r="M91" s="39">
        <v>2</v>
      </c>
      <c r="N91" s="465">
        <v>3.33</v>
      </c>
      <c r="O91" s="39" t="s">
        <v>625</v>
      </c>
      <c r="P91" s="39">
        <v>2048</v>
      </c>
      <c r="Q91" s="43">
        <v>2</v>
      </c>
      <c r="R91" s="39">
        <v>1</v>
      </c>
      <c r="S91" s="49">
        <v>500</v>
      </c>
      <c r="T91" s="49">
        <v>1</v>
      </c>
      <c r="U91" s="289"/>
      <c r="V91" s="289"/>
      <c r="W91" s="57" t="s">
        <v>626</v>
      </c>
      <c r="X91" s="50">
        <v>0</v>
      </c>
      <c r="Y91" s="342"/>
      <c r="Z91" s="39" t="s">
        <v>627</v>
      </c>
      <c r="AA91" s="49" t="s">
        <v>628</v>
      </c>
      <c r="AB91" s="49">
        <v>32</v>
      </c>
      <c r="AC91" s="57" t="s">
        <v>396</v>
      </c>
      <c r="AD91" s="487">
        <v>300</v>
      </c>
      <c r="AE91" s="488" t="s">
        <v>629</v>
      </c>
      <c r="AF91" s="489" t="s">
        <v>215</v>
      </c>
      <c r="AG91" s="57" t="s">
        <v>215</v>
      </c>
      <c r="AH91" s="58" t="s">
        <v>215</v>
      </c>
      <c r="AI91" s="39" t="s">
        <v>215</v>
      </c>
      <c r="AJ91" s="39" t="s">
        <v>630</v>
      </c>
      <c r="AK91" s="39" t="s">
        <v>215</v>
      </c>
      <c r="AL91" s="39">
        <v>1000</v>
      </c>
      <c r="AM91" s="51"/>
      <c r="AN91" s="40">
        <v>115</v>
      </c>
      <c r="AO91" s="37">
        <v>1.5</v>
      </c>
      <c r="AP91" s="37">
        <v>1.7</v>
      </c>
      <c r="AQ91" s="52">
        <f>AVERAGE(39,36)</f>
        <v>37.5</v>
      </c>
      <c r="AR91" s="5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23"/>
      <c r="EF91" s="123"/>
      <c r="EG91" s="123"/>
      <c r="EH91" s="123"/>
      <c r="EI91" s="123"/>
      <c r="EJ91" s="123"/>
      <c r="EK91" s="123"/>
      <c r="EL91" s="123"/>
      <c r="EM91" s="123"/>
      <c r="EN91" s="123"/>
      <c r="EO91" s="123"/>
      <c r="EP91" s="123"/>
      <c r="EQ91" s="123"/>
      <c r="ER91" s="123"/>
      <c r="ES91" s="123"/>
      <c r="ET91" s="123"/>
      <c r="EU91" s="123"/>
      <c r="EV91" s="123"/>
      <c r="EW91" s="123"/>
      <c r="EX91" s="123"/>
      <c r="EY91" s="123"/>
      <c r="EZ91" s="123"/>
      <c r="FA91" s="123"/>
      <c r="FB91" s="123"/>
      <c r="FC91" s="123"/>
      <c r="FD91" s="123"/>
      <c r="FE91" s="123"/>
      <c r="FF91" s="123"/>
      <c r="FG91" s="123"/>
      <c r="FH91" s="123"/>
      <c r="FI91" s="123"/>
      <c r="FJ91" s="123"/>
      <c r="FK91" s="123"/>
      <c r="FL91" s="123"/>
      <c r="FM91" s="123"/>
      <c r="FN91" s="123"/>
      <c r="FO91" s="123"/>
      <c r="FP91" s="123"/>
      <c r="FQ91" s="123"/>
      <c r="FR91" s="123"/>
      <c r="FS91" s="123"/>
      <c r="FT91" s="123"/>
      <c r="FU91" s="123"/>
      <c r="FV91" s="123"/>
      <c r="FW91" s="123"/>
      <c r="FX91" s="123"/>
      <c r="FY91" s="123"/>
      <c r="FZ91" s="123"/>
      <c r="GA91" s="123"/>
      <c r="GB91" s="123"/>
      <c r="GC91" s="123"/>
      <c r="GD91" s="123"/>
      <c r="GE91" s="123"/>
      <c r="GF91" s="123"/>
      <c r="GG91" s="123"/>
      <c r="GH91" s="123"/>
      <c r="GI91" s="123"/>
      <c r="GJ91" s="123"/>
      <c r="GK91" s="123"/>
      <c r="GL91" s="123"/>
      <c r="GM91" s="123"/>
      <c r="GN91" s="123"/>
      <c r="GO91" s="123"/>
      <c r="GP91" s="123"/>
      <c r="GQ91" s="123"/>
      <c r="GR91" s="123"/>
      <c r="GS91" s="123"/>
      <c r="GT91" s="123"/>
      <c r="GU91" s="123"/>
      <c r="GV91" s="123"/>
      <c r="GW91" s="123"/>
      <c r="GX91" s="123"/>
      <c r="GY91" s="123"/>
      <c r="GZ91" s="123"/>
      <c r="HA91" s="123"/>
      <c r="HB91" s="123"/>
      <c r="HC91" s="123"/>
      <c r="HD91" s="123"/>
      <c r="HE91" s="123"/>
      <c r="HF91" s="123"/>
      <c r="HG91" s="123"/>
      <c r="HH91" s="123"/>
      <c r="HI91" s="123"/>
      <c r="HJ91" s="123"/>
      <c r="HK91" s="123"/>
      <c r="HL91" s="123"/>
      <c r="HM91" s="123"/>
      <c r="HN91" s="123"/>
      <c r="HO91" s="123"/>
      <c r="HP91" s="123"/>
      <c r="HQ91" s="123"/>
      <c r="HR91" s="123"/>
      <c r="HS91" s="123"/>
      <c r="HT91" s="123"/>
      <c r="HU91" s="123"/>
      <c r="HV91" s="123"/>
      <c r="HW91" s="123"/>
      <c r="HX91" s="123"/>
      <c r="HY91" s="123"/>
      <c r="HZ91" s="123"/>
      <c r="IA91" s="123"/>
      <c r="IB91" s="123"/>
      <c r="IC91" s="123"/>
      <c r="ID91" s="123"/>
    </row>
    <row r="92" spans="1:238" s="144" customFormat="1" ht="51">
      <c r="A92" s="267"/>
      <c r="B92" s="268">
        <v>89</v>
      </c>
      <c r="C92" s="36"/>
      <c r="D92" s="37"/>
      <c r="E92" s="74">
        <v>39661</v>
      </c>
      <c r="F92" s="37" t="s">
        <v>621</v>
      </c>
      <c r="G92" s="37" t="s">
        <v>273</v>
      </c>
      <c r="H92" s="49" t="s">
        <v>621</v>
      </c>
      <c r="I92" s="66" t="s">
        <v>622</v>
      </c>
      <c r="J92" s="49" t="s">
        <v>623</v>
      </c>
      <c r="K92" s="57">
        <v>1</v>
      </c>
      <c r="L92" s="40" t="s">
        <v>631</v>
      </c>
      <c r="M92" s="39">
        <v>4</v>
      </c>
      <c r="N92" s="465">
        <v>2.83</v>
      </c>
      <c r="O92" s="39" t="s">
        <v>625</v>
      </c>
      <c r="P92" s="39">
        <v>2048</v>
      </c>
      <c r="Q92" s="43">
        <v>2</v>
      </c>
      <c r="R92" s="39">
        <v>1</v>
      </c>
      <c r="S92" s="49">
        <v>500</v>
      </c>
      <c r="T92" s="49">
        <v>1</v>
      </c>
      <c r="U92" s="289"/>
      <c r="V92" s="289"/>
      <c r="W92" s="57" t="s">
        <v>626</v>
      </c>
      <c r="X92" s="50">
        <v>0</v>
      </c>
      <c r="Y92" s="342"/>
      <c r="Z92" s="39" t="s">
        <v>627</v>
      </c>
      <c r="AA92" s="49" t="s">
        <v>628</v>
      </c>
      <c r="AB92" s="49">
        <v>32</v>
      </c>
      <c r="AC92" s="57" t="s">
        <v>396</v>
      </c>
      <c r="AD92" s="487">
        <v>300</v>
      </c>
      <c r="AE92" s="488" t="s">
        <v>629</v>
      </c>
      <c r="AF92" s="489" t="s">
        <v>215</v>
      </c>
      <c r="AG92" s="57" t="s">
        <v>215</v>
      </c>
      <c r="AH92" s="58" t="s">
        <v>215</v>
      </c>
      <c r="AI92" s="39" t="s">
        <v>215</v>
      </c>
      <c r="AJ92" s="39" t="s">
        <v>630</v>
      </c>
      <c r="AK92" s="39" t="s">
        <v>215</v>
      </c>
      <c r="AL92" s="39">
        <v>1000</v>
      </c>
      <c r="AM92" s="51"/>
      <c r="AN92" s="40">
        <v>115</v>
      </c>
      <c r="AO92" s="37">
        <v>1.5</v>
      </c>
      <c r="AP92" s="37">
        <v>1.7</v>
      </c>
      <c r="AQ92" s="52">
        <f>AVERAGE(41,39)</f>
        <v>40</v>
      </c>
      <c r="AR92" s="5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23"/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  <c r="ES92" s="123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123"/>
      <c r="FI92" s="123"/>
      <c r="FJ92" s="123"/>
      <c r="FK92" s="123"/>
      <c r="FL92" s="123"/>
      <c r="FM92" s="123"/>
      <c r="FN92" s="123"/>
      <c r="FO92" s="123"/>
      <c r="FP92" s="123"/>
      <c r="FQ92" s="123"/>
      <c r="FR92" s="123"/>
      <c r="FS92" s="123"/>
      <c r="FT92" s="123"/>
      <c r="FU92" s="123"/>
      <c r="FV92" s="123"/>
      <c r="FW92" s="123"/>
      <c r="FX92" s="123"/>
      <c r="FY92" s="123"/>
      <c r="FZ92" s="123"/>
      <c r="GA92" s="123"/>
      <c r="GB92" s="123"/>
      <c r="GC92" s="123"/>
      <c r="GD92" s="123"/>
      <c r="GE92" s="123"/>
      <c r="GF92" s="123"/>
      <c r="GG92" s="123"/>
      <c r="GH92" s="123"/>
      <c r="GI92" s="123"/>
      <c r="GJ92" s="123"/>
      <c r="GK92" s="123"/>
      <c r="GL92" s="123"/>
      <c r="GM92" s="123"/>
      <c r="GN92" s="123"/>
      <c r="GO92" s="123"/>
      <c r="GP92" s="123"/>
      <c r="GQ92" s="123"/>
      <c r="GR92" s="123"/>
      <c r="GS92" s="123"/>
      <c r="GT92" s="123"/>
      <c r="GU92" s="123"/>
      <c r="GV92" s="123"/>
      <c r="GW92" s="123"/>
      <c r="GX92" s="123"/>
      <c r="GY92" s="123"/>
      <c r="GZ92" s="123"/>
      <c r="HA92" s="123"/>
      <c r="HB92" s="123"/>
      <c r="HC92" s="123"/>
      <c r="HD92" s="123"/>
      <c r="HE92" s="123"/>
      <c r="HF92" s="123"/>
      <c r="HG92" s="123"/>
      <c r="HH92" s="123"/>
      <c r="HI92" s="123"/>
      <c r="HJ92" s="123"/>
      <c r="HK92" s="123"/>
      <c r="HL92" s="123"/>
      <c r="HM92" s="123"/>
      <c r="HN92" s="123"/>
      <c r="HO92" s="123"/>
      <c r="HP92" s="123"/>
      <c r="HQ92" s="123"/>
      <c r="HR92" s="123"/>
      <c r="HS92" s="123"/>
      <c r="HT92" s="123"/>
      <c r="HU92" s="123"/>
      <c r="HV92" s="123"/>
      <c r="HW92" s="123"/>
      <c r="HX92" s="123"/>
      <c r="HY92" s="123"/>
      <c r="HZ92" s="123"/>
      <c r="IA92" s="123"/>
      <c r="IB92" s="123"/>
      <c r="IC92" s="123"/>
      <c r="ID92" s="123"/>
    </row>
    <row r="93" spans="1:238" s="123" customFormat="1" ht="76.5">
      <c r="A93" s="267"/>
      <c r="B93" s="268">
        <v>90</v>
      </c>
      <c r="C93" s="40"/>
      <c r="D93" s="37"/>
      <c r="E93" s="74">
        <v>39661</v>
      </c>
      <c r="F93" s="37" t="s">
        <v>621</v>
      </c>
      <c r="G93" s="37" t="s">
        <v>632</v>
      </c>
      <c r="H93" s="49" t="s">
        <v>621</v>
      </c>
      <c r="I93" s="66" t="s">
        <v>622</v>
      </c>
      <c r="J93" s="49" t="s">
        <v>623</v>
      </c>
      <c r="K93" s="57">
        <v>1</v>
      </c>
      <c r="L93" s="40" t="s">
        <v>624</v>
      </c>
      <c r="M93" s="39">
        <v>2</v>
      </c>
      <c r="N93" s="465">
        <v>3.33</v>
      </c>
      <c r="O93" s="39" t="s">
        <v>633</v>
      </c>
      <c r="P93" s="39">
        <v>8192</v>
      </c>
      <c r="Q93" s="43">
        <v>8</v>
      </c>
      <c r="R93" s="39">
        <v>2</v>
      </c>
      <c r="S93" s="49">
        <v>1000</v>
      </c>
      <c r="T93" s="49">
        <v>1</v>
      </c>
      <c r="U93" s="340" t="s">
        <v>634</v>
      </c>
      <c r="V93" s="289"/>
      <c r="W93" s="57" t="s">
        <v>480</v>
      </c>
      <c r="X93" s="50">
        <v>1</v>
      </c>
      <c r="Y93" s="343" t="s">
        <v>635</v>
      </c>
      <c r="Z93" s="39" t="s">
        <v>636</v>
      </c>
      <c r="AA93" s="49" t="s">
        <v>628</v>
      </c>
      <c r="AB93" s="49">
        <v>32</v>
      </c>
      <c r="AC93" s="57" t="s">
        <v>396</v>
      </c>
      <c r="AD93" s="487">
        <v>300</v>
      </c>
      <c r="AE93" s="488" t="s">
        <v>629</v>
      </c>
      <c r="AF93" s="489" t="s">
        <v>215</v>
      </c>
      <c r="AG93" s="57" t="s">
        <v>215</v>
      </c>
      <c r="AH93" s="58" t="s">
        <v>215</v>
      </c>
      <c r="AI93" s="39" t="s">
        <v>215</v>
      </c>
      <c r="AJ93" s="39" t="s">
        <v>630</v>
      </c>
      <c r="AK93" s="39" t="s">
        <v>215</v>
      </c>
      <c r="AL93" s="39">
        <v>1000</v>
      </c>
      <c r="AM93" s="51"/>
      <c r="AN93" s="40">
        <v>115</v>
      </c>
      <c r="AO93" s="37">
        <v>1.5</v>
      </c>
      <c r="AP93" s="37">
        <v>2.1</v>
      </c>
      <c r="AQ93" s="52">
        <v>59.5</v>
      </c>
      <c r="AR93" s="53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8"/>
      <c r="DI93" s="118"/>
      <c r="DJ93" s="118"/>
      <c r="DK93" s="118"/>
      <c r="DL93" s="118"/>
      <c r="DM93" s="118"/>
      <c r="DN93" s="118"/>
      <c r="DO93" s="118"/>
      <c r="DP93" s="118"/>
      <c r="DQ93" s="118"/>
      <c r="DR93" s="118"/>
      <c r="DS93" s="118"/>
      <c r="DT93" s="118"/>
      <c r="DU93" s="118"/>
      <c r="DV93" s="118"/>
      <c r="DW93" s="118"/>
      <c r="DX93" s="118"/>
      <c r="DY93" s="118"/>
      <c r="DZ93" s="118"/>
      <c r="EA93" s="118"/>
      <c r="EB93" s="118"/>
      <c r="EC93" s="118"/>
      <c r="ED93" s="118"/>
      <c r="EE93" s="118"/>
      <c r="EF93" s="118"/>
      <c r="EG93" s="118"/>
      <c r="EH93" s="118"/>
      <c r="EI93" s="118"/>
      <c r="EJ93" s="118"/>
      <c r="EK93" s="118"/>
      <c r="EL93" s="118"/>
      <c r="EM93" s="118"/>
      <c r="EN93" s="118"/>
      <c r="EO93" s="118"/>
      <c r="EP93" s="118"/>
      <c r="EQ93" s="118"/>
      <c r="ER93" s="118"/>
      <c r="ES93" s="118"/>
      <c r="ET93" s="118"/>
      <c r="EU93" s="118"/>
      <c r="EV93" s="118"/>
      <c r="EW93" s="118"/>
      <c r="EX93" s="118"/>
      <c r="EY93" s="118"/>
      <c r="EZ93" s="118"/>
      <c r="FA93" s="118"/>
      <c r="FB93" s="118"/>
      <c r="FC93" s="118"/>
      <c r="FD93" s="118"/>
      <c r="FE93" s="118"/>
      <c r="FF93" s="118"/>
      <c r="FG93" s="118"/>
      <c r="FH93" s="118"/>
      <c r="FI93" s="118"/>
      <c r="FJ93" s="118"/>
      <c r="FK93" s="118"/>
      <c r="FL93" s="118"/>
      <c r="FM93" s="118"/>
      <c r="FN93" s="118"/>
      <c r="FO93" s="118"/>
      <c r="FP93" s="118"/>
      <c r="FQ93" s="118"/>
      <c r="FR93" s="118"/>
      <c r="FS93" s="118"/>
      <c r="FT93" s="118"/>
      <c r="FU93" s="118"/>
      <c r="FV93" s="118"/>
      <c r="FW93" s="118"/>
      <c r="FX93" s="118"/>
      <c r="FY93" s="118"/>
      <c r="FZ93" s="118"/>
      <c r="GA93" s="118"/>
      <c r="GB93" s="118"/>
      <c r="GC93" s="118"/>
      <c r="GD93" s="118"/>
      <c r="GE93" s="118"/>
      <c r="GF93" s="118"/>
      <c r="GG93" s="118"/>
      <c r="GH93" s="118"/>
      <c r="GI93" s="118"/>
      <c r="GJ93" s="118"/>
      <c r="GK93" s="118"/>
      <c r="GL93" s="118"/>
      <c r="GM93" s="118"/>
      <c r="GN93" s="118"/>
      <c r="GO93" s="118"/>
      <c r="GP93" s="118"/>
      <c r="GQ93" s="118"/>
      <c r="GR93" s="118"/>
      <c r="GS93" s="118"/>
      <c r="GT93" s="118"/>
      <c r="GU93" s="118"/>
      <c r="GV93" s="118"/>
      <c r="GW93" s="118"/>
      <c r="GX93" s="118"/>
      <c r="GY93" s="118"/>
      <c r="GZ93" s="118"/>
      <c r="HA93" s="118"/>
      <c r="HB93" s="118"/>
      <c r="HC93" s="118"/>
      <c r="HD93" s="118"/>
      <c r="HE93" s="118"/>
      <c r="HF93" s="118"/>
      <c r="HG93" s="118"/>
      <c r="HH93" s="118"/>
      <c r="HI93" s="118"/>
      <c r="HJ93" s="118"/>
      <c r="HK93" s="118"/>
      <c r="HL93" s="118"/>
      <c r="HM93" s="118"/>
      <c r="HN93" s="118"/>
      <c r="HO93" s="118"/>
      <c r="HP93" s="118"/>
      <c r="HQ93" s="118"/>
      <c r="HR93" s="118"/>
      <c r="HS93" s="118"/>
      <c r="HT93" s="118"/>
      <c r="HU93" s="118"/>
      <c r="HV93" s="118"/>
      <c r="HW93" s="118"/>
      <c r="HX93" s="118"/>
      <c r="HY93" s="118"/>
      <c r="HZ93" s="118"/>
      <c r="IA93" s="118"/>
      <c r="IB93" s="118"/>
      <c r="IC93" s="118"/>
      <c r="ID93" s="118"/>
    </row>
    <row r="94" spans="1:238" s="123" customFormat="1" ht="76.5">
      <c r="A94" s="267"/>
      <c r="B94" s="268">
        <v>91</v>
      </c>
      <c r="C94" s="40"/>
      <c r="D94" s="37"/>
      <c r="E94" s="74">
        <v>39661</v>
      </c>
      <c r="F94" s="37" t="s">
        <v>621</v>
      </c>
      <c r="G94" s="37" t="s">
        <v>632</v>
      </c>
      <c r="H94" s="49" t="s">
        <v>621</v>
      </c>
      <c r="I94" s="66" t="s">
        <v>622</v>
      </c>
      <c r="J94" s="49" t="s">
        <v>623</v>
      </c>
      <c r="K94" s="57">
        <v>1</v>
      </c>
      <c r="L94" s="40" t="s">
        <v>624</v>
      </c>
      <c r="M94" s="39">
        <v>2</v>
      </c>
      <c r="N94" s="465">
        <v>3.33</v>
      </c>
      <c r="O94" s="39" t="s">
        <v>633</v>
      </c>
      <c r="P94" s="39">
        <v>8192</v>
      </c>
      <c r="Q94" s="43">
        <v>8</v>
      </c>
      <c r="R94" s="39">
        <v>2</v>
      </c>
      <c r="S94" s="49">
        <v>1000</v>
      </c>
      <c r="T94" s="49">
        <v>1</v>
      </c>
      <c r="U94" s="340" t="s">
        <v>634</v>
      </c>
      <c r="V94" s="289"/>
      <c r="W94" s="57" t="s">
        <v>480</v>
      </c>
      <c r="X94" s="50">
        <v>1</v>
      </c>
      <c r="Y94" s="343" t="s">
        <v>635</v>
      </c>
      <c r="Z94" s="39" t="s">
        <v>636</v>
      </c>
      <c r="AA94" s="49" t="s">
        <v>628</v>
      </c>
      <c r="AB94" s="49">
        <v>32</v>
      </c>
      <c r="AC94" s="57" t="s">
        <v>396</v>
      </c>
      <c r="AD94" s="487">
        <v>300</v>
      </c>
      <c r="AE94" s="488" t="s">
        <v>629</v>
      </c>
      <c r="AF94" s="489" t="s">
        <v>215</v>
      </c>
      <c r="AG94" s="57" t="s">
        <v>215</v>
      </c>
      <c r="AH94" s="58" t="s">
        <v>215</v>
      </c>
      <c r="AI94" s="39" t="s">
        <v>215</v>
      </c>
      <c r="AJ94" s="39" t="s">
        <v>630</v>
      </c>
      <c r="AK94" s="39" t="s">
        <v>215</v>
      </c>
      <c r="AL94" s="39">
        <v>1000</v>
      </c>
      <c r="AM94" s="51"/>
      <c r="AN94" s="40">
        <v>115</v>
      </c>
      <c r="AO94" s="37">
        <v>1.5</v>
      </c>
      <c r="AP94" s="37">
        <v>2.1</v>
      </c>
      <c r="AQ94" s="52">
        <v>55.5</v>
      </c>
      <c r="AR94" s="53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8"/>
      <c r="DO94" s="118"/>
      <c r="DP94" s="118"/>
      <c r="DQ94" s="118"/>
      <c r="DR94" s="118"/>
      <c r="DS94" s="118"/>
      <c r="DT94" s="118"/>
      <c r="DU94" s="118"/>
      <c r="DV94" s="118"/>
      <c r="DW94" s="118"/>
      <c r="DX94" s="118"/>
      <c r="DY94" s="118"/>
      <c r="DZ94" s="118"/>
      <c r="EA94" s="118"/>
      <c r="EB94" s="118"/>
      <c r="EC94" s="118"/>
      <c r="ED94" s="118"/>
      <c r="EE94" s="118"/>
      <c r="EF94" s="118"/>
      <c r="EG94" s="118"/>
      <c r="EH94" s="118"/>
      <c r="EI94" s="118"/>
      <c r="EJ94" s="118"/>
      <c r="EK94" s="118"/>
      <c r="EL94" s="118"/>
      <c r="EM94" s="118"/>
      <c r="EN94" s="118"/>
      <c r="EO94" s="118"/>
      <c r="EP94" s="118"/>
      <c r="EQ94" s="118"/>
      <c r="ER94" s="118"/>
      <c r="ES94" s="118"/>
      <c r="ET94" s="118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E94" s="118"/>
      <c r="FF94" s="118"/>
      <c r="FG94" s="118"/>
      <c r="FH94" s="118"/>
      <c r="FI94" s="118"/>
      <c r="FJ94" s="118"/>
      <c r="FK94" s="118"/>
      <c r="FL94" s="118"/>
      <c r="FM94" s="118"/>
      <c r="FN94" s="118"/>
      <c r="FO94" s="118"/>
      <c r="FP94" s="118"/>
      <c r="FQ94" s="118"/>
      <c r="FR94" s="118"/>
      <c r="FS94" s="118"/>
      <c r="FT94" s="118"/>
      <c r="FU94" s="118"/>
      <c r="FV94" s="118"/>
      <c r="FW94" s="118"/>
      <c r="FX94" s="118"/>
      <c r="FY94" s="118"/>
      <c r="FZ94" s="118"/>
      <c r="GA94" s="118"/>
      <c r="GB94" s="118"/>
      <c r="GC94" s="118"/>
      <c r="GD94" s="118"/>
      <c r="GE94" s="118"/>
      <c r="GF94" s="118"/>
      <c r="GG94" s="118"/>
      <c r="GH94" s="118"/>
      <c r="GI94" s="118"/>
      <c r="GJ94" s="118"/>
      <c r="GK94" s="118"/>
      <c r="GL94" s="118"/>
      <c r="GM94" s="118"/>
      <c r="GN94" s="118"/>
      <c r="GO94" s="118"/>
      <c r="GP94" s="118"/>
      <c r="GQ94" s="118"/>
      <c r="GR94" s="118"/>
      <c r="GS94" s="118"/>
      <c r="GT94" s="118"/>
      <c r="GU94" s="118"/>
      <c r="GV94" s="118"/>
      <c r="GW94" s="118"/>
      <c r="GX94" s="118"/>
      <c r="GY94" s="118"/>
      <c r="GZ94" s="118"/>
      <c r="HA94" s="118"/>
      <c r="HB94" s="118"/>
      <c r="HC94" s="118"/>
      <c r="HD94" s="118"/>
      <c r="HE94" s="118"/>
      <c r="HF94" s="118"/>
      <c r="HG94" s="118"/>
      <c r="HH94" s="118"/>
      <c r="HI94" s="118"/>
      <c r="HJ94" s="118"/>
      <c r="HK94" s="118"/>
      <c r="HL94" s="118"/>
      <c r="HM94" s="118"/>
      <c r="HN94" s="118"/>
      <c r="HO94" s="118"/>
      <c r="HP94" s="118"/>
      <c r="HQ94" s="118"/>
      <c r="HR94" s="118"/>
      <c r="HS94" s="118"/>
      <c r="HT94" s="118"/>
      <c r="HU94" s="118"/>
      <c r="HV94" s="118"/>
      <c r="HW94" s="118"/>
      <c r="HX94" s="118"/>
      <c r="HY94" s="118"/>
      <c r="HZ94" s="118"/>
      <c r="IA94" s="118"/>
      <c r="IB94" s="118"/>
      <c r="IC94" s="118"/>
      <c r="ID94" s="118"/>
    </row>
    <row r="95" spans="1:238" s="5" customFormat="1" ht="76.5">
      <c r="A95" s="267"/>
      <c r="B95" s="268">
        <v>92</v>
      </c>
      <c r="C95" s="36"/>
      <c r="D95" s="37"/>
      <c r="E95" s="74">
        <v>39661</v>
      </c>
      <c r="F95" s="37" t="s">
        <v>621</v>
      </c>
      <c r="G95" s="37" t="s">
        <v>632</v>
      </c>
      <c r="H95" s="49" t="s">
        <v>621</v>
      </c>
      <c r="I95" s="66" t="s">
        <v>622</v>
      </c>
      <c r="J95" s="49" t="s">
        <v>623</v>
      </c>
      <c r="K95" s="57">
        <v>1</v>
      </c>
      <c r="L95" s="40" t="s">
        <v>631</v>
      </c>
      <c r="M95" s="39">
        <v>4</v>
      </c>
      <c r="N95" s="465">
        <v>2.83</v>
      </c>
      <c r="O95" s="39" t="s">
        <v>633</v>
      </c>
      <c r="P95" s="39">
        <v>8192</v>
      </c>
      <c r="Q95" s="43">
        <v>8</v>
      </c>
      <c r="R95" s="39">
        <v>2</v>
      </c>
      <c r="S95" s="49">
        <v>1000</v>
      </c>
      <c r="T95" s="49">
        <v>1</v>
      </c>
      <c r="U95" s="65" t="s">
        <v>634</v>
      </c>
      <c r="V95" s="289"/>
      <c r="W95" s="57" t="s">
        <v>480</v>
      </c>
      <c r="X95" s="50">
        <v>1</v>
      </c>
      <c r="Y95" s="37" t="s">
        <v>635</v>
      </c>
      <c r="Z95" s="39" t="s">
        <v>636</v>
      </c>
      <c r="AA95" s="49" t="s">
        <v>628</v>
      </c>
      <c r="AB95" s="49">
        <v>32</v>
      </c>
      <c r="AC95" s="57" t="s">
        <v>396</v>
      </c>
      <c r="AD95" s="487">
        <v>300</v>
      </c>
      <c r="AE95" s="488" t="s">
        <v>629</v>
      </c>
      <c r="AF95" s="489" t="s">
        <v>215</v>
      </c>
      <c r="AG95" s="57" t="s">
        <v>215</v>
      </c>
      <c r="AH95" s="58" t="s">
        <v>215</v>
      </c>
      <c r="AI95" s="39" t="s">
        <v>215</v>
      </c>
      <c r="AJ95" s="39" t="s">
        <v>630</v>
      </c>
      <c r="AK95" s="39" t="s">
        <v>215</v>
      </c>
      <c r="AL95" s="39">
        <v>1000</v>
      </c>
      <c r="AM95" s="51"/>
      <c r="AN95" s="40">
        <v>115</v>
      </c>
      <c r="AO95" s="37">
        <v>1.5</v>
      </c>
      <c r="AP95" s="37">
        <v>2.1</v>
      </c>
      <c r="AQ95" s="52">
        <v>58.5</v>
      </c>
      <c r="AR95" s="5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</row>
    <row r="96" spans="1:238" s="5" customFormat="1" ht="38.25">
      <c r="A96" s="267"/>
      <c r="B96" s="268">
        <v>103</v>
      </c>
      <c r="C96" s="40"/>
      <c r="D96" s="62"/>
      <c r="E96" s="63">
        <v>39540</v>
      </c>
      <c r="F96" s="37" t="s">
        <v>621</v>
      </c>
      <c r="G96" s="37" t="s">
        <v>273</v>
      </c>
      <c r="H96" s="66" t="s">
        <v>667</v>
      </c>
      <c r="I96" s="281" t="s">
        <v>668</v>
      </c>
      <c r="J96" s="64" t="s">
        <v>669</v>
      </c>
      <c r="K96" s="52">
        <v>1</v>
      </c>
      <c r="L96" s="40" t="s">
        <v>670</v>
      </c>
      <c r="M96" s="37">
        <v>4</v>
      </c>
      <c r="N96" s="466">
        <v>2.66</v>
      </c>
      <c r="O96" s="37" t="s">
        <v>671</v>
      </c>
      <c r="P96" s="37">
        <v>4096</v>
      </c>
      <c r="Q96" s="43">
        <v>4</v>
      </c>
      <c r="R96" s="37">
        <v>1</v>
      </c>
      <c r="S96" s="65" t="s">
        <v>672</v>
      </c>
      <c r="T96" s="65" t="s">
        <v>673</v>
      </c>
      <c r="U96" s="65" t="s">
        <v>674</v>
      </c>
      <c r="V96" s="64" t="s">
        <v>675</v>
      </c>
      <c r="W96" s="52"/>
      <c r="X96" s="40">
        <v>0</v>
      </c>
      <c r="Y96" s="37"/>
      <c r="Z96" s="37"/>
      <c r="AA96" s="65"/>
      <c r="AB96" s="65"/>
      <c r="AC96" s="52" t="s">
        <v>396</v>
      </c>
      <c r="AD96" s="492">
        <v>250</v>
      </c>
      <c r="AE96" s="488">
        <v>83</v>
      </c>
      <c r="AF96" s="488" t="s">
        <v>215</v>
      </c>
      <c r="AG96" s="52" t="s">
        <v>215</v>
      </c>
      <c r="AH96" s="272" t="s">
        <v>215</v>
      </c>
      <c r="AI96" s="37" t="s">
        <v>215</v>
      </c>
      <c r="AJ96" s="37"/>
      <c r="AK96" s="37" t="s">
        <v>215</v>
      </c>
      <c r="AL96" s="37" t="s">
        <v>676</v>
      </c>
      <c r="AM96" s="67" t="s">
        <v>676</v>
      </c>
      <c r="AN96" s="40">
        <v>100</v>
      </c>
      <c r="AO96" s="37">
        <v>1.6</v>
      </c>
      <c r="AP96" s="37">
        <v>2.5</v>
      </c>
      <c r="AQ96" s="206">
        <v>48.2</v>
      </c>
      <c r="AR96" s="6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  <c r="DI96" s="118"/>
      <c r="DJ96" s="118"/>
      <c r="DK96" s="118"/>
      <c r="DL96" s="118"/>
      <c r="DM96" s="118"/>
      <c r="DN96" s="118"/>
      <c r="DO96" s="118"/>
      <c r="DP96" s="118"/>
      <c r="DQ96" s="118"/>
      <c r="DR96" s="118"/>
      <c r="DS96" s="118"/>
      <c r="DT96" s="118"/>
      <c r="DU96" s="118"/>
      <c r="DV96" s="118"/>
      <c r="DW96" s="118"/>
      <c r="DX96" s="118"/>
      <c r="DY96" s="118"/>
      <c r="DZ96" s="118"/>
      <c r="EA96" s="118"/>
      <c r="EB96" s="118"/>
      <c r="EC96" s="118"/>
      <c r="ED96" s="118"/>
      <c r="EE96" s="118"/>
      <c r="EF96" s="118"/>
      <c r="EG96" s="118"/>
      <c r="EH96" s="118"/>
      <c r="EI96" s="118"/>
      <c r="EJ96" s="118"/>
      <c r="EK96" s="118"/>
      <c r="EL96" s="118"/>
      <c r="EM96" s="118"/>
      <c r="EN96" s="118"/>
      <c r="EO96" s="118"/>
      <c r="EP96" s="118"/>
      <c r="EQ96" s="118"/>
      <c r="ER96" s="118"/>
      <c r="ES96" s="118"/>
      <c r="ET96" s="118"/>
      <c r="EU96" s="118"/>
      <c r="EV96" s="118"/>
      <c r="EW96" s="118"/>
      <c r="EX96" s="118"/>
      <c r="EY96" s="118"/>
      <c r="EZ96" s="118"/>
      <c r="FA96" s="118"/>
      <c r="FB96" s="118"/>
      <c r="FC96" s="118"/>
      <c r="FD96" s="118"/>
      <c r="FE96" s="118"/>
      <c r="FF96" s="118"/>
      <c r="FG96" s="118"/>
      <c r="FH96" s="118"/>
      <c r="FI96" s="118"/>
      <c r="FJ96" s="118"/>
      <c r="FK96" s="118"/>
      <c r="FL96" s="118"/>
      <c r="FM96" s="118"/>
      <c r="FN96" s="118"/>
      <c r="FO96" s="118"/>
      <c r="FP96" s="118"/>
      <c r="FQ96" s="118"/>
      <c r="FR96" s="118"/>
      <c r="FS96" s="118"/>
      <c r="FT96" s="118"/>
      <c r="FU96" s="118"/>
      <c r="FV96" s="118"/>
      <c r="FW96" s="118"/>
      <c r="FX96" s="118"/>
      <c r="FY96" s="118"/>
      <c r="FZ96" s="118"/>
      <c r="GA96" s="118"/>
      <c r="GB96" s="118"/>
      <c r="GC96" s="118"/>
      <c r="GD96" s="118"/>
      <c r="GE96" s="118"/>
      <c r="GF96" s="118"/>
      <c r="GG96" s="118"/>
      <c r="GH96" s="118"/>
      <c r="GI96" s="118"/>
      <c r="GJ96" s="118"/>
      <c r="GK96" s="118"/>
      <c r="GL96" s="118"/>
      <c r="GM96" s="118"/>
      <c r="GN96" s="118"/>
      <c r="GO96" s="118"/>
      <c r="GP96" s="118"/>
      <c r="GQ96" s="118"/>
      <c r="GR96" s="118"/>
      <c r="GS96" s="118"/>
      <c r="GT96" s="118"/>
      <c r="GU96" s="118"/>
      <c r="GV96" s="118"/>
      <c r="GW96" s="118"/>
      <c r="GX96" s="118"/>
      <c r="GY96" s="118"/>
      <c r="GZ96" s="118"/>
      <c r="HA96" s="118"/>
      <c r="HB96" s="118"/>
      <c r="HC96" s="118"/>
      <c r="HD96" s="118"/>
      <c r="HE96" s="118"/>
      <c r="HF96" s="118"/>
      <c r="HG96" s="118"/>
      <c r="HH96" s="118"/>
      <c r="HI96" s="118"/>
      <c r="HJ96" s="118"/>
      <c r="HK96" s="118"/>
      <c r="HL96" s="118"/>
      <c r="HM96" s="118"/>
      <c r="HN96" s="118"/>
      <c r="HO96" s="118"/>
      <c r="HP96" s="118"/>
      <c r="HQ96" s="118"/>
      <c r="HR96" s="118"/>
      <c r="HS96" s="118"/>
      <c r="HT96" s="118"/>
      <c r="HU96" s="118"/>
      <c r="HV96" s="118"/>
      <c r="HW96" s="118"/>
      <c r="HX96" s="118"/>
      <c r="HY96" s="118"/>
      <c r="HZ96" s="118"/>
      <c r="IA96" s="118"/>
      <c r="IB96" s="118"/>
      <c r="IC96" s="118"/>
      <c r="ID96" s="118"/>
    </row>
    <row r="97" spans="1:238" ht="38.25">
      <c r="A97" s="267"/>
      <c r="B97" s="268">
        <v>104</v>
      </c>
      <c r="C97" s="40"/>
      <c r="D97" s="62"/>
      <c r="E97" s="63">
        <v>39540</v>
      </c>
      <c r="F97" s="37" t="s">
        <v>621</v>
      </c>
      <c r="G97" s="37" t="s">
        <v>273</v>
      </c>
      <c r="H97" s="66" t="s">
        <v>667</v>
      </c>
      <c r="I97" s="281" t="s">
        <v>668</v>
      </c>
      <c r="J97" s="64" t="s">
        <v>669</v>
      </c>
      <c r="K97" s="52">
        <v>1</v>
      </c>
      <c r="L97" s="40" t="s">
        <v>677</v>
      </c>
      <c r="M97" s="37">
        <v>2</v>
      </c>
      <c r="N97" s="466">
        <v>3.16</v>
      </c>
      <c r="O97" s="37" t="s">
        <v>671</v>
      </c>
      <c r="P97" s="37">
        <v>4096</v>
      </c>
      <c r="Q97" s="43">
        <v>4</v>
      </c>
      <c r="R97" s="37">
        <v>1</v>
      </c>
      <c r="S97" s="65" t="s">
        <v>672</v>
      </c>
      <c r="T97" s="65" t="s">
        <v>673</v>
      </c>
      <c r="U97" s="65" t="s">
        <v>674</v>
      </c>
      <c r="V97" s="64" t="s">
        <v>675</v>
      </c>
      <c r="W97" s="52"/>
      <c r="X97" s="40">
        <v>0</v>
      </c>
      <c r="Y97" s="37"/>
      <c r="Z97" s="37"/>
      <c r="AA97" s="65"/>
      <c r="AB97" s="65"/>
      <c r="AC97" s="52" t="s">
        <v>396</v>
      </c>
      <c r="AD97" s="492">
        <v>250</v>
      </c>
      <c r="AE97" s="488">
        <v>83</v>
      </c>
      <c r="AF97" s="488" t="s">
        <v>215</v>
      </c>
      <c r="AG97" s="52" t="s">
        <v>215</v>
      </c>
      <c r="AH97" s="272" t="s">
        <v>215</v>
      </c>
      <c r="AI97" s="37" t="s">
        <v>215</v>
      </c>
      <c r="AJ97" s="37"/>
      <c r="AK97" s="37" t="s">
        <v>215</v>
      </c>
      <c r="AL97" s="37" t="s">
        <v>676</v>
      </c>
      <c r="AM97" s="67" t="s">
        <v>676</v>
      </c>
      <c r="AN97" s="40">
        <v>100</v>
      </c>
      <c r="AO97" s="37">
        <v>1.6</v>
      </c>
      <c r="AP97" s="37">
        <v>2.5</v>
      </c>
      <c r="AQ97" s="206">
        <v>49.2</v>
      </c>
      <c r="AR97" s="68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</row>
    <row r="98" spans="1:44" s="118" customFormat="1" ht="38.25">
      <c r="A98" s="267"/>
      <c r="B98" s="268">
        <v>105</v>
      </c>
      <c r="C98" s="40"/>
      <c r="D98" s="62"/>
      <c r="E98" s="63">
        <v>39540</v>
      </c>
      <c r="F98" s="37" t="s">
        <v>621</v>
      </c>
      <c r="G98" s="37" t="s">
        <v>273</v>
      </c>
      <c r="H98" s="66" t="s">
        <v>667</v>
      </c>
      <c r="I98" s="281" t="s">
        <v>668</v>
      </c>
      <c r="J98" s="64" t="s">
        <v>669</v>
      </c>
      <c r="K98" s="52">
        <v>1</v>
      </c>
      <c r="L98" s="40" t="s">
        <v>678</v>
      </c>
      <c r="M98" s="37">
        <v>2</v>
      </c>
      <c r="N98" s="466">
        <v>3</v>
      </c>
      <c r="O98" s="37" t="s">
        <v>671</v>
      </c>
      <c r="P98" s="37">
        <v>4096</v>
      </c>
      <c r="Q98" s="43">
        <v>4</v>
      </c>
      <c r="R98" s="37">
        <v>1</v>
      </c>
      <c r="S98" s="65" t="s">
        <v>672</v>
      </c>
      <c r="T98" s="65" t="s">
        <v>673</v>
      </c>
      <c r="U98" s="65" t="s">
        <v>674</v>
      </c>
      <c r="V98" s="64" t="s">
        <v>675</v>
      </c>
      <c r="W98" s="52"/>
      <c r="X98" s="40">
        <v>0</v>
      </c>
      <c r="Y98" s="37"/>
      <c r="Z98" s="37"/>
      <c r="AA98" s="65"/>
      <c r="AB98" s="65"/>
      <c r="AC98" s="52" t="s">
        <v>396</v>
      </c>
      <c r="AD98" s="492">
        <v>250</v>
      </c>
      <c r="AE98" s="488">
        <v>83</v>
      </c>
      <c r="AF98" s="488" t="s">
        <v>215</v>
      </c>
      <c r="AG98" s="52" t="s">
        <v>215</v>
      </c>
      <c r="AH98" s="272" t="s">
        <v>215</v>
      </c>
      <c r="AI98" s="37" t="s">
        <v>215</v>
      </c>
      <c r="AJ98" s="37"/>
      <c r="AK98" s="37" t="s">
        <v>215</v>
      </c>
      <c r="AL98" s="37" t="s">
        <v>676</v>
      </c>
      <c r="AM98" s="67" t="s">
        <v>676</v>
      </c>
      <c r="AN98" s="40">
        <v>100</v>
      </c>
      <c r="AO98" s="37">
        <v>1.6</v>
      </c>
      <c r="AP98" s="37">
        <v>2.5</v>
      </c>
      <c r="AQ98" s="206">
        <v>48.4</v>
      </c>
      <c r="AR98" s="68"/>
    </row>
    <row r="99" spans="1:238" s="102" customFormat="1" ht="38.25">
      <c r="A99" s="267"/>
      <c r="B99" s="268">
        <v>106</v>
      </c>
      <c r="C99" s="40"/>
      <c r="D99" s="62"/>
      <c r="E99" s="63">
        <v>39540</v>
      </c>
      <c r="F99" s="37" t="s">
        <v>621</v>
      </c>
      <c r="G99" s="37" t="s">
        <v>273</v>
      </c>
      <c r="H99" s="66" t="s">
        <v>667</v>
      </c>
      <c r="I99" s="281" t="s">
        <v>668</v>
      </c>
      <c r="J99" s="64" t="s">
        <v>669</v>
      </c>
      <c r="K99" s="52">
        <v>1</v>
      </c>
      <c r="L99" s="40" t="s">
        <v>679</v>
      </c>
      <c r="M99" s="37">
        <v>2</v>
      </c>
      <c r="N99" s="466">
        <v>2.83</v>
      </c>
      <c r="O99" s="37" t="s">
        <v>671</v>
      </c>
      <c r="P99" s="37">
        <v>4096</v>
      </c>
      <c r="Q99" s="43">
        <v>4</v>
      </c>
      <c r="R99" s="37">
        <v>1</v>
      </c>
      <c r="S99" s="65" t="s">
        <v>672</v>
      </c>
      <c r="T99" s="65" t="s">
        <v>673</v>
      </c>
      <c r="U99" s="65" t="s">
        <v>674</v>
      </c>
      <c r="V99" s="64" t="s">
        <v>675</v>
      </c>
      <c r="W99" s="52"/>
      <c r="X99" s="40">
        <v>0</v>
      </c>
      <c r="Y99" s="37"/>
      <c r="Z99" s="37"/>
      <c r="AA99" s="65"/>
      <c r="AB99" s="65"/>
      <c r="AC99" s="52" t="s">
        <v>396</v>
      </c>
      <c r="AD99" s="492">
        <v>250</v>
      </c>
      <c r="AE99" s="488">
        <v>83</v>
      </c>
      <c r="AF99" s="488" t="s">
        <v>215</v>
      </c>
      <c r="AG99" s="52" t="s">
        <v>215</v>
      </c>
      <c r="AH99" s="272" t="s">
        <v>215</v>
      </c>
      <c r="AI99" s="37" t="s">
        <v>215</v>
      </c>
      <c r="AJ99" s="37"/>
      <c r="AK99" s="37" t="s">
        <v>215</v>
      </c>
      <c r="AL99" s="37" t="s">
        <v>676</v>
      </c>
      <c r="AM99" s="67" t="s">
        <v>676</v>
      </c>
      <c r="AN99" s="40">
        <v>100</v>
      </c>
      <c r="AO99" s="37">
        <v>1.6</v>
      </c>
      <c r="AP99" s="37">
        <v>2.5</v>
      </c>
      <c r="AQ99" s="206">
        <v>49.1</v>
      </c>
      <c r="AR99" s="68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</row>
    <row r="100" spans="1:238" s="118" customFormat="1" ht="38.25">
      <c r="A100" s="267"/>
      <c r="B100" s="268">
        <v>107</v>
      </c>
      <c r="C100" s="40"/>
      <c r="D100" s="62"/>
      <c r="E100" s="63">
        <v>39540</v>
      </c>
      <c r="F100" s="37" t="s">
        <v>621</v>
      </c>
      <c r="G100" s="37" t="s">
        <v>273</v>
      </c>
      <c r="H100" s="66" t="s">
        <v>667</v>
      </c>
      <c r="I100" s="281" t="s">
        <v>668</v>
      </c>
      <c r="J100" s="64" t="s">
        <v>669</v>
      </c>
      <c r="K100" s="52">
        <v>1</v>
      </c>
      <c r="L100" s="40" t="s">
        <v>680</v>
      </c>
      <c r="M100" s="37">
        <v>2</v>
      </c>
      <c r="N100" s="466">
        <v>2</v>
      </c>
      <c r="O100" s="37" t="s">
        <v>671</v>
      </c>
      <c r="P100" s="37">
        <v>4096</v>
      </c>
      <c r="Q100" s="43">
        <v>4</v>
      </c>
      <c r="R100" s="37">
        <v>1</v>
      </c>
      <c r="S100" s="65" t="s">
        <v>672</v>
      </c>
      <c r="T100" s="65" t="s">
        <v>673</v>
      </c>
      <c r="U100" s="65" t="s">
        <v>674</v>
      </c>
      <c r="V100" s="64" t="s">
        <v>675</v>
      </c>
      <c r="W100" s="52"/>
      <c r="X100" s="40">
        <v>0</v>
      </c>
      <c r="Y100" s="37"/>
      <c r="Z100" s="37"/>
      <c r="AA100" s="65"/>
      <c r="AB100" s="65"/>
      <c r="AC100" s="52" t="s">
        <v>396</v>
      </c>
      <c r="AD100" s="492">
        <v>250</v>
      </c>
      <c r="AE100" s="488">
        <v>83</v>
      </c>
      <c r="AF100" s="488" t="s">
        <v>215</v>
      </c>
      <c r="AG100" s="52" t="s">
        <v>215</v>
      </c>
      <c r="AH100" s="272" t="s">
        <v>215</v>
      </c>
      <c r="AI100" s="37" t="s">
        <v>215</v>
      </c>
      <c r="AJ100" s="37"/>
      <c r="AK100" s="37" t="s">
        <v>215</v>
      </c>
      <c r="AL100" s="37" t="s">
        <v>676</v>
      </c>
      <c r="AM100" s="67" t="s">
        <v>676</v>
      </c>
      <c r="AN100" s="40">
        <v>100</v>
      </c>
      <c r="AO100" s="37">
        <v>1.6</v>
      </c>
      <c r="AP100" s="37">
        <v>2.5</v>
      </c>
      <c r="AQ100" s="206">
        <v>46</v>
      </c>
      <c r="AR100" s="68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</row>
    <row r="101" spans="1:44" s="5" customFormat="1" ht="38.25">
      <c r="A101" s="267"/>
      <c r="B101" s="268">
        <v>108</v>
      </c>
      <c r="C101" s="40"/>
      <c r="D101" s="62"/>
      <c r="E101" s="63">
        <v>39540</v>
      </c>
      <c r="F101" s="37" t="s">
        <v>621</v>
      </c>
      <c r="G101" s="37" t="s">
        <v>217</v>
      </c>
      <c r="H101" s="66" t="s">
        <v>667</v>
      </c>
      <c r="I101" s="281" t="s">
        <v>668</v>
      </c>
      <c r="J101" s="64" t="s">
        <v>669</v>
      </c>
      <c r="K101" s="52">
        <v>1</v>
      </c>
      <c r="L101" s="40" t="s">
        <v>681</v>
      </c>
      <c r="M101" s="37">
        <v>1</v>
      </c>
      <c r="N101" s="466">
        <v>1.8</v>
      </c>
      <c r="O101" s="37" t="s">
        <v>671</v>
      </c>
      <c r="P101" s="37">
        <v>4096</v>
      </c>
      <c r="Q101" s="43">
        <v>4</v>
      </c>
      <c r="R101" s="37">
        <v>1</v>
      </c>
      <c r="S101" s="65" t="s">
        <v>672</v>
      </c>
      <c r="T101" s="65" t="s">
        <v>673</v>
      </c>
      <c r="U101" s="65" t="s">
        <v>674</v>
      </c>
      <c r="V101" s="64" t="s">
        <v>675</v>
      </c>
      <c r="W101" s="52"/>
      <c r="X101" s="40">
        <v>0</v>
      </c>
      <c r="Y101" s="37"/>
      <c r="Z101" s="37"/>
      <c r="AA101" s="65"/>
      <c r="AB101" s="65"/>
      <c r="AC101" s="52" t="s">
        <v>396</v>
      </c>
      <c r="AD101" s="492">
        <v>250</v>
      </c>
      <c r="AE101" s="488">
        <v>83</v>
      </c>
      <c r="AF101" s="488" t="s">
        <v>215</v>
      </c>
      <c r="AG101" s="52" t="s">
        <v>215</v>
      </c>
      <c r="AH101" s="272" t="s">
        <v>215</v>
      </c>
      <c r="AI101" s="37" t="s">
        <v>215</v>
      </c>
      <c r="AJ101" s="37"/>
      <c r="AK101" s="37" t="s">
        <v>215</v>
      </c>
      <c r="AL101" s="37" t="s">
        <v>676</v>
      </c>
      <c r="AM101" s="67" t="s">
        <v>676</v>
      </c>
      <c r="AN101" s="40">
        <v>100</v>
      </c>
      <c r="AO101" s="37">
        <v>1.6</v>
      </c>
      <c r="AP101" s="37">
        <v>2.5</v>
      </c>
      <c r="AQ101" s="206">
        <v>43.3</v>
      </c>
      <c r="AR101" s="68"/>
    </row>
    <row r="102" spans="1:238" s="102" customFormat="1" ht="38.25">
      <c r="A102" s="267"/>
      <c r="B102" s="268">
        <v>109</v>
      </c>
      <c r="C102" s="40"/>
      <c r="D102" s="37"/>
      <c r="E102" s="63">
        <v>39540</v>
      </c>
      <c r="F102" s="37" t="s">
        <v>621</v>
      </c>
      <c r="G102" s="37" t="s">
        <v>273</v>
      </c>
      <c r="H102" s="66" t="s">
        <v>667</v>
      </c>
      <c r="I102" s="281" t="s">
        <v>668</v>
      </c>
      <c r="J102" s="64" t="s">
        <v>669</v>
      </c>
      <c r="K102" s="69">
        <v>1</v>
      </c>
      <c r="L102" s="40" t="s">
        <v>682</v>
      </c>
      <c r="M102" s="62">
        <v>2</v>
      </c>
      <c r="N102" s="466">
        <v>2</v>
      </c>
      <c r="O102" s="37" t="s">
        <v>671</v>
      </c>
      <c r="P102" s="62">
        <v>2048</v>
      </c>
      <c r="Q102" s="43">
        <v>2</v>
      </c>
      <c r="R102" s="62">
        <v>1</v>
      </c>
      <c r="S102" s="65" t="s">
        <v>672</v>
      </c>
      <c r="T102" s="65" t="s">
        <v>673</v>
      </c>
      <c r="U102" s="38"/>
      <c r="V102" s="64" t="s">
        <v>675</v>
      </c>
      <c r="W102" s="69"/>
      <c r="X102" s="40">
        <v>0</v>
      </c>
      <c r="Y102" s="62"/>
      <c r="Z102" s="62"/>
      <c r="AA102" s="38"/>
      <c r="AB102" s="38"/>
      <c r="AC102" s="69" t="s">
        <v>396</v>
      </c>
      <c r="AD102" s="493">
        <v>160</v>
      </c>
      <c r="AE102" s="494">
        <v>75</v>
      </c>
      <c r="AF102" s="488" t="s">
        <v>210</v>
      </c>
      <c r="AG102" s="52" t="s">
        <v>215</v>
      </c>
      <c r="AH102" s="272" t="s">
        <v>210</v>
      </c>
      <c r="AI102" s="37" t="s">
        <v>210</v>
      </c>
      <c r="AJ102" s="62"/>
      <c r="AK102" s="37" t="s">
        <v>215</v>
      </c>
      <c r="AL102" s="67" t="s">
        <v>676</v>
      </c>
      <c r="AM102" s="67" t="s">
        <v>676</v>
      </c>
      <c r="AN102" s="36">
        <v>100</v>
      </c>
      <c r="AO102" s="62">
        <v>1.1</v>
      </c>
      <c r="AP102" s="62">
        <v>3.2</v>
      </c>
      <c r="AQ102" s="204">
        <v>43.1</v>
      </c>
      <c r="AR102" s="70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</row>
    <row r="103" spans="1:238" s="102" customFormat="1" ht="38.25">
      <c r="A103" s="267"/>
      <c r="B103" s="268">
        <v>110</v>
      </c>
      <c r="C103" s="40"/>
      <c r="D103" s="62"/>
      <c r="E103" s="63">
        <v>39540</v>
      </c>
      <c r="F103" s="37" t="s">
        <v>621</v>
      </c>
      <c r="G103" s="37" t="s">
        <v>217</v>
      </c>
      <c r="H103" s="66" t="s">
        <v>667</v>
      </c>
      <c r="I103" s="281" t="s">
        <v>668</v>
      </c>
      <c r="J103" s="64" t="s">
        <v>669</v>
      </c>
      <c r="K103" s="69">
        <v>1</v>
      </c>
      <c r="L103" s="40" t="s">
        <v>681</v>
      </c>
      <c r="M103" s="37">
        <v>1</v>
      </c>
      <c r="N103" s="466">
        <v>1.8</v>
      </c>
      <c r="O103" s="37" t="s">
        <v>671</v>
      </c>
      <c r="P103" s="62">
        <v>2048</v>
      </c>
      <c r="Q103" s="43">
        <v>2</v>
      </c>
      <c r="R103" s="62">
        <v>1</v>
      </c>
      <c r="S103" s="65" t="s">
        <v>672</v>
      </c>
      <c r="T103" s="65" t="s">
        <v>673</v>
      </c>
      <c r="U103" s="38"/>
      <c r="V103" s="64" t="s">
        <v>675</v>
      </c>
      <c r="W103" s="69"/>
      <c r="X103" s="40">
        <v>0</v>
      </c>
      <c r="Y103" s="62"/>
      <c r="Z103" s="62"/>
      <c r="AA103" s="38"/>
      <c r="AB103" s="38"/>
      <c r="AC103" s="69" t="s">
        <v>396</v>
      </c>
      <c r="AD103" s="493">
        <v>160</v>
      </c>
      <c r="AE103" s="494">
        <v>75</v>
      </c>
      <c r="AF103" s="488" t="s">
        <v>210</v>
      </c>
      <c r="AG103" s="52" t="s">
        <v>215</v>
      </c>
      <c r="AH103" s="272" t="s">
        <v>210</v>
      </c>
      <c r="AI103" s="37" t="s">
        <v>210</v>
      </c>
      <c r="AJ103" s="62"/>
      <c r="AK103" s="37" t="s">
        <v>215</v>
      </c>
      <c r="AL103" s="67" t="s">
        <v>676</v>
      </c>
      <c r="AM103" s="67" t="s">
        <v>676</v>
      </c>
      <c r="AN103" s="36">
        <v>100</v>
      </c>
      <c r="AO103" s="62">
        <v>1.1</v>
      </c>
      <c r="AP103" s="62">
        <v>3.2</v>
      </c>
      <c r="AQ103" s="204">
        <v>46</v>
      </c>
      <c r="AR103" s="70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</row>
    <row r="104" spans="1:238" s="5" customFormat="1" ht="38.25">
      <c r="A104" s="267"/>
      <c r="B104" s="268">
        <v>111</v>
      </c>
      <c r="C104" s="40"/>
      <c r="D104" s="62"/>
      <c r="E104" s="63">
        <v>39532</v>
      </c>
      <c r="F104" s="37" t="s">
        <v>621</v>
      </c>
      <c r="G104" s="37" t="s">
        <v>273</v>
      </c>
      <c r="H104" s="66" t="s">
        <v>667</v>
      </c>
      <c r="I104" s="281" t="s">
        <v>668</v>
      </c>
      <c r="J104" s="64" t="s">
        <v>669</v>
      </c>
      <c r="K104" s="69">
        <v>1</v>
      </c>
      <c r="L104" s="40" t="s">
        <v>677</v>
      </c>
      <c r="M104" s="62">
        <v>2</v>
      </c>
      <c r="N104" s="466">
        <v>3.16</v>
      </c>
      <c r="O104" s="37" t="s">
        <v>683</v>
      </c>
      <c r="P104" s="37">
        <v>4096</v>
      </c>
      <c r="Q104" s="43">
        <v>4</v>
      </c>
      <c r="R104" s="62">
        <v>1</v>
      </c>
      <c r="S104" s="65" t="s">
        <v>672</v>
      </c>
      <c r="T104" s="65" t="s">
        <v>673</v>
      </c>
      <c r="U104" s="38" t="s">
        <v>674</v>
      </c>
      <c r="V104" s="64" t="s">
        <v>675</v>
      </c>
      <c r="W104" s="69"/>
      <c r="X104" s="40">
        <v>0</v>
      </c>
      <c r="Y104" s="62"/>
      <c r="Z104" s="62"/>
      <c r="AA104" s="38"/>
      <c r="AB104" s="38"/>
      <c r="AC104" s="69" t="s">
        <v>396</v>
      </c>
      <c r="AD104" s="493">
        <v>200</v>
      </c>
      <c r="AE104" s="494">
        <v>75</v>
      </c>
      <c r="AF104" s="488" t="s">
        <v>210</v>
      </c>
      <c r="AG104" s="52" t="s">
        <v>215</v>
      </c>
      <c r="AH104" s="272" t="s">
        <v>210</v>
      </c>
      <c r="AI104" s="37" t="s">
        <v>210</v>
      </c>
      <c r="AJ104" s="62"/>
      <c r="AK104" s="37" t="s">
        <v>215</v>
      </c>
      <c r="AL104" s="67" t="s">
        <v>676</v>
      </c>
      <c r="AM104" s="67" t="s">
        <v>676</v>
      </c>
      <c r="AN104" s="36">
        <v>100</v>
      </c>
      <c r="AO104" s="62">
        <v>0.9</v>
      </c>
      <c r="AP104" s="62">
        <v>2.9</v>
      </c>
      <c r="AQ104" s="204">
        <v>51.5</v>
      </c>
      <c r="AR104" s="70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8"/>
      <c r="DR104" s="118"/>
      <c r="DS104" s="118"/>
      <c r="DT104" s="118"/>
      <c r="DU104" s="118"/>
      <c r="DV104" s="118"/>
      <c r="DW104" s="118"/>
      <c r="DX104" s="118"/>
      <c r="DY104" s="118"/>
      <c r="DZ104" s="118"/>
      <c r="EA104" s="118"/>
      <c r="EB104" s="118"/>
      <c r="EC104" s="118"/>
      <c r="ED104" s="118"/>
      <c r="EE104" s="118"/>
      <c r="EF104" s="118"/>
      <c r="EG104" s="118"/>
      <c r="EH104" s="118"/>
      <c r="EI104" s="118"/>
      <c r="EJ104" s="118"/>
      <c r="EK104" s="118"/>
      <c r="EL104" s="118"/>
      <c r="EM104" s="118"/>
      <c r="EN104" s="118"/>
      <c r="EO104" s="118"/>
      <c r="EP104" s="118"/>
      <c r="EQ104" s="118"/>
      <c r="ER104" s="118"/>
      <c r="ES104" s="118"/>
      <c r="ET104" s="118"/>
      <c r="EU104" s="118"/>
      <c r="EV104" s="118"/>
      <c r="EW104" s="118"/>
      <c r="EX104" s="118"/>
      <c r="EY104" s="118"/>
      <c r="EZ104" s="118"/>
      <c r="FA104" s="118"/>
      <c r="FB104" s="118"/>
      <c r="FC104" s="118"/>
      <c r="FD104" s="118"/>
      <c r="FE104" s="118"/>
      <c r="FF104" s="118"/>
      <c r="FG104" s="118"/>
      <c r="FH104" s="118"/>
      <c r="FI104" s="118"/>
      <c r="FJ104" s="118"/>
      <c r="FK104" s="118"/>
      <c r="FL104" s="118"/>
      <c r="FM104" s="118"/>
      <c r="FN104" s="118"/>
      <c r="FO104" s="118"/>
      <c r="FP104" s="118"/>
      <c r="FQ104" s="118"/>
      <c r="FR104" s="118"/>
      <c r="FS104" s="118"/>
      <c r="FT104" s="118"/>
      <c r="FU104" s="118"/>
      <c r="FV104" s="118"/>
      <c r="FW104" s="118"/>
      <c r="FX104" s="118"/>
      <c r="FY104" s="118"/>
      <c r="FZ104" s="118"/>
      <c r="GA104" s="118"/>
      <c r="GB104" s="118"/>
      <c r="GC104" s="118"/>
      <c r="GD104" s="118"/>
      <c r="GE104" s="118"/>
      <c r="GF104" s="118"/>
      <c r="GG104" s="118"/>
      <c r="GH104" s="118"/>
      <c r="GI104" s="118"/>
      <c r="GJ104" s="118"/>
      <c r="GK104" s="118"/>
      <c r="GL104" s="118"/>
      <c r="GM104" s="118"/>
      <c r="GN104" s="118"/>
      <c r="GO104" s="118"/>
      <c r="GP104" s="118"/>
      <c r="GQ104" s="118"/>
      <c r="GR104" s="118"/>
      <c r="GS104" s="118"/>
      <c r="GT104" s="118"/>
      <c r="GU104" s="118"/>
      <c r="GV104" s="118"/>
      <c r="GW104" s="118"/>
      <c r="GX104" s="118"/>
      <c r="GY104" s="118"/>
      <c r="GZ104" s="118"/>
      <c r="HA104" s="118"/>
      <c r="HB104" s="118"/>
      <c r="HC104" s="118"/>
      <c r="HD104" s="118"/>
      <c r="HE104" s="118"/>
      <c r="HF104" s="118"/>
      <c r="HG104" s="118"/>
      <c r="HH104" s="118"/>
      <c r="HI104" s="118"/>
      <c r="HJ104" s="118"/>
      <c r="HK104" s="118"/>
      <c r="HL104" s="118"/>
      <c r="HM104" s="118"/>
      <c r="HN104" s="118"/>
      <c r="HO104" s="118"/>
      <c r="HP104" s="118"/>
      <c r="HQ104" s="118"/>
      <c r="HR104" s="118"/>
      <c r="HS104" s="118"/>
      <c r="HT104" s="118"/>
      <c r="HU104" s="118"/>
      <c r="HV104" s="118"/>
      <c r="HW104" s="118"/>
      <c r="HX104" s="118"/>
      <c r="HY104" s="118"/>
      <c r="HZ104" s="118"/>
      <c r="IA104" s="118"/>
      <c r="IB104" s="118"/>
      <c r="IC104" s="118"/>
      <c r="ID104" s="118"/>
    </row>
    <row r="105" spans="1:44" s="102" customFormat="1" ht="38.25">
      <c r="A105" s="267"/>
      <c r="B105" s="268">
        <v>112</v>
      </c>
      <c r="C105" s="40"/>
      <c r="D105" s="62"/>
      <c r="E105" s="63">
        <v>39532</v>
      </c>
      <c r="F105" s="37" t="s">
        <v>621</v>
      </c>
      <c r="G105" s="37" t="s">
        <v>273</v>
      </c>
      <c r="H105" s="66" t="s">
        <v>667</v>
      </c>
      <c r="I105" s="281" t="s">
        <v>668</v>
      </c>
      <c r="J105" s="64" t="s">
        <v>669</v>
      </c>
      <c r="K105" s="52">
        <v>1</v>
      </c>
      <c r="L105" s="40" t="s">
        <v>679</v>
      </c>
      <c r="M105" s="37">
        <v>2</v>
      </c>
      <c r="N105" s="466">
        <v>2.83</v>
      </c>
      <c r="O105" s="37" t="s">
        <v>683</v>
      </c>
      <c r="P105" s="37">
        <v>4096</v>
      </c>
      <c r="Q105" s="43">
        <v>4</v>
      </c>
      <c r="R105" s="37">
        <v>1</v>
      </c>
      <c r="S105" s="65" t="s">
        <v>672</v>
      </c>
      <c r="T105" s="65" t="s">
        <v>673</v>
      </c>
      <c r="U105" s="65" t="s">
        <v>674</v>
      </c>
      <c r="V105" s="64" t="s">
        <v>675</v>
      </c>
      <c r="W105" s="52"/>
      <c r="X105" s="40">
        <v>0</v>
      </c>
      <c r="Y105" s="37"/>
      <c r="Z105" s="37"/>
      <c r="AA105" s="65"/>
      <c r="AB105" s="65"/>
      <c r="AC105" s="52" t="s">
        <v>396</v>
      </c>
      <c r="AD105" s="492">
        <v>200</v>
      </c>
      <c r="AE105" s="488">
        <v>75</v>
      </c>
      <c r="AF105" s="488" t="s">
        <v>210</v>
      </c>
      <c r="AG105" s="52" t="s">
        <v>215</v>
      </c>
      <c r="AH105" s="272" t="s">
        <v>210</v>
      </c>
      <c r="AI105" s="37" t="s">
        <v>210</v>
      </c>
      <c r="AJ105" s="37"/>
      <c r="AK105" s="37" t="s">
        <v>215</v>
      </c>
      <c r="AL105" s="67" t="s">
        <v>676</v>
      </c>
      <c r="AM105" s="67" t="s">
        <v>676</v>
      </c>
      <c r="AN105" s="40">
        <v>100</v>
      </c>
      <c r="AO105" s="37">
        <v>0.9</v>
      </c>
      <c r="AP105" s="37">
        <v>2.9</v>
      </c>
      <c r="AQ105" s="206">
        <v>50.2</v>
      </c>
      <c r="AR105" s="68"/>
    </row>
    <row r="106" spans="1:238" s="5" customFormat="1" ht="38.25">
      <c r="A106" s="267"/>
      <c r="B106" s="268">
        <v>113</v>
      </c>
      <c r="C106" s="40"/>
      <c r="D106" s="62"/>
      <c r="E106" s="63">
        <v>39532</v>
      </c>
      <c r="F106" s="37" t="s">
        <v>621</v>
      </c>
      <c r="G106" s="37" t="s">
        <v>273</v>
      </c>
      <c r="H106" s="66" t="s">
        <v>667</v>
      </c>
      <c r="I106" s="281" t="s">
        <v>668</v>
      </c>
      <c r="J106" s="64" t="s">
        <v>669</v>
      </c>
      <c r="K106" s="69">
        <v>1</v>
      </c>
      <c r="L106" s="40" t="s">
        <v>684</v>
      </c>
      <c r="M106" s="62">
        <v>2</v>
      </c>
      <c r="N106" s="466">
        <v>2.4</v>
      </c>
      <c r="O106" s="37" t="s">
        <v>683</v>
      </c>
      <c r="P106" s="37">
        <v>4096</v>
      </c>
      <c r="Q106" s="43">
        <v>4</v>
      </c>
      <c r="R106" s="62">
        <v>1</v>
      </c>
      <c r="S106" s="65" t="s">
        <v>672</v>
      </c>
      <c r="T106" s="65" t="s">
        <v>673</v>
      </c>
      <c r="U106" s="38" t="s">
        <v>674</v>
      </c>
      <c r="V106" s="64" t="s">
        <v>675</v>
      </c>
      <c r="W106" s="69"/>
      <c r="X106" s="40">
        <v>0</v>
      </c>
      <c r="Y106" s="62"/>
      <c r="Z106" s="62"/>
      <c r="AA106" s="38"/>
      <c r="AB106" s="38"/>
      <c r="AC106" s="69" t="s">
        <v>396</v>
      </c>
      <c r="AD106" s="493">
        <v>200</v>
      </c>
      <c r="AE106" s="494">
        <v>75</v>
      </c>
      <c r="AF106" s="488" t="s">
        <v>210</v>
      </c>
      <c r="AG106" s="52" t="s">
        <v>215</v>
      </c>
      <c r="AH106" s="272" t="s">
        <v>210</v>
      </c>
      <c r="AI106" s="37" t="s">
        <v>210</v>
      </c>
      <c r="AJ106" s="62"/>
      <c r="AK106" s="37" t="s">
        <v>215</v>
      </c>
      <c r="AL106" s="67" t="s">
        <v>676</v>
      </c>
      <c r="AM106" s="67" t="s">
        <v>676</v>
      </c>
      <c r="AN106" s="36">
        <v>100</v>
      </c>
      <c r="AO106" s="62">
        <v>0.9</v>
      </c>
      <c r="AP106" s="62">
        <v>2.9</v>
      </c>
      <c r="AQ106" s="204">
        <v>48.2</v>
      </c>
      <c r="AR106" s="70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23"/>
      <c r="EF106" s="123"/>
      <c r="EG106" s="123"/>
      <c r="EH106" s="123"/>
      <c r="EI106" s="123"/>
      <c r="EJ106" s="123"/>
      <c r="EK106" s="123"/>
      <c r="EL106" s="123"/>
      <c r="EM106" s="123"/>
      <c r="EN106" s="123"/>
      <c r="EO106" s="123"/>
      <c r="EP106" s="123"/>
      <c r="EQ106" s="123"/>
      <c r="ER106" s="123"/>
      <c r="ES106" s="123"/>
      <c r="ET106" s="123"/>
      <c r="EU106" s="123"/>
      <c r="EV106" s="123"/>
      <c r="EW106" s="123"/>
      <c r="EX106" s="123"/>
      <c r="EY106" s="123"/>
      <c r="EZ106" s="123"/>
      <c r="FA106" s="123"/>
      <c r="FB106" s="123"/>
      <c r="FC106" s="123"/>
      <c r="FD106" s="123"/>
      <c r="FE106" s="123"/>
      <c r="FF106" s="123"/>
      <c r="FG106" s="123"/>
      <c r="FH106" s="123"/>
      <c r="FI106" s="123"/>
      <c r="FJ106" s="123"/>
      <c r="FK106" s="123"/>
      <c r="FL106" s="123"/>
      <c r="FM106" s="123"/>
      <c r="FN106" s="123"/>
      <c r="FO106" s="123"/>
      <c r="FP106" s="123"/>
      <c r="FQ106" s="123"/>
      <c r="FR106" s="123"/>
      <c r="FS106" s="123"/>
      <c r="FT106" s="123"/>
      <c r="FU106" s="123"/>
      <c r="FV106" s="123"/>
      <c r="FW106" s="123"/>
      <c r="FX106" s="123"/>
      <c r="FY106" s="123"/>
      <c r="FZ106" s="123"/>
      <c r="GA106" s="123"/>
      <c r="GB106" s="123"/>
      <c r="GC106" s="123"/>
      <c r="GD106" s="123"/>
      <c r="GE106" s="123"/>
      <c r="GF106" s="123"/>
      <c r="GG106" s="123"/>
      <c r="GH106" s="123"/>
      <c r="GI106" s="123"/>
      <c r="GJ106" s="123"/>
      <c r="GK106" s="123"/>
      <c r="GL106" s="123"/>
      <c r="GM106" s="123"/>
      <c r="GN106" s="123"/>
      <c r="GO106" s="123"/>
      <c r="GP106" s="123"/>
      <c r="GQ106" s="123"/>
      <c r="GR106" s="123"/>
      <c r="GS106" s="123"/>
      <c r="GT106" s="123"/>
      <c r="GU106" s="123"/>
      <c r="GV106" s="123"/>
      <c r="GW106" s="123"/>
      <c r="GX106" s="123"/>
      <c r="GY106" s="123"/>
      <c r="GZ106" s="123"/>
      <c r="HA106" s="123"/>
      <c r="HB106" s="123"/>
      <c r="HC106" s="123"/>
      <c r="HD106" s="123"/>
      <c r="HE106" s="123"/>
      <c r="HF106" s="123"/>
      <c r="HG106" s="123"/>
      <c r="HH106" s="123"/>
      <c r="HI106" s="123"/>
      <c r="HJ106" s="123"/>
      <c r="HK106" s="123"/>
      <c r="HL106" s="123"/>
      <c r="HM106" s="123"/>
      <c r="HN106" s="123"/>
      <c r="HO106" s="123"/>
      <c r="HP106" s="123"/>
      <c r="HQ106" s="123"/>
      <c r="HR106" s="123"/>
      <c r="HS106" s="123"/>
      <c r="HT106" s="123"/>
      <c r="HU106" s="123"/>
      <c r="HV106" s="123"/>
      <c r="HW106" s="123"/>
      <c r="HX106" s="123"/>
      <c r="HY106" s="123"/>
      <c r="HZ106" s="123"/>
      <c r="IA106" s="123"/>
      <c r="IB106" s="123"/>
      <c r="IC106" s="123"/>
      <c r="ID106" s="123"/>
    </row>
    <row r="107" spans="1:238" s="102" customFormat="1" ht="38.25">
      <c r="A107" s="267"/>
      <c r="B107" s="268">
        <v>114</v>
      </c>
      <c r="C107" s="40"/>
      <c r="D107" s="62"/>
      <c r="E107" s="63">
        <v>39532</v>
      </c>
      <c r="F107" s="37" t="s">
        <v>621</v>
      </c>
      <c r="G107" s="37" t="s">
        <v>273</v>
      </c>
      <c r="H107" s="66" t="s">
        <v>667</v>
      </c>
      <c r="I107" s="281" t="s">
        <v>668</v>
      </c>
      <c r="J107" s="64" t="s">
        <v>669</v>
      </c>
      <c r="K107" s="69">
        <v>1</v>
      </c>
      <c r="L107" s="40" t="s">
        <v>682</v>
      </c>
      <c r="M107" s="62">
        <v>2</v>
      </c>
      <c r="N107" s="466">
        <v>2</v>
      </c>
      <c r="O107" s="37" t="s">
        <v>683</v>
      </c>
      <c r="P107" s="37">
        <v>4096</v>
      </c>
      <c r="Q107" s="43">
        <v>4</v>
      </c>
      <c r="R107" s="62">
        <v>1</v>
      </c>
      <c r="S107" s="65" t="s">
        <v>672</v>
      </c>
      <c r="T107" s="65" t="s">
        <v>673</v>
      </c>
      <c r="U107" s="38" t="s">
        <v>674</v>
      </c>
      <c r="V107" s="64" t="s">
        <v>675</v>
      </c>
      <c r="W107" s="69"/>
      <c r="X107" s="40">
        <v>0</v>
      </c>
      <c r="Y107" s="62"/>
      <c r="Z107" s="62"/>
      <c r="AA107" s="38"/>
      <c r="AB107" s="38"/>
      <c r="AC107" s="69" t="s">
        <v>396</v>
      </c>
      <c r="AD107" s="493">
        <v>200</v>
      </c>
      <c r="AE107" s="494">
        <v>75</v>
      </c>
      <c r="AF107" s="488" t="s">
        <v>210</v>
      </c>
      <c r="AG107" s="52" t="s">
        <v>215</v>
      </c>
      <c r="AH107" s="272" t="s">
        <v>210</v>
      </c>
      <c r="AI107" s="37" t="s">
        <v>210</v>
      </c>
      <c r="AJ107" s="62"/>
      <c r="AK107" s="37" t="s">
        <v>215</v>
      </c>
      <c r="AL107" s="67" t="s">
        <v>676</v>
      </c>
      <c r="AM107" s="67" t="s">
        <v>676</v>
      </c>
      <c r="AN107" s="36">
        <v>100</v>
      </c>
      <c r="AO107" s="62">
        <v>0.9</v>
      </c>
      <c r="AP107" s="62">
        <v>2.9</v>
      </c>
      <c r="AQ107" s="204">
        <v>47.7</v>
      </c>
      <c r="AR107" s="70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</row>
    <row r="108" spans="1:238" s="123" customFormat="1" ht="38.25">
      <c r="A108" s="267"/>
      <c r="B108" s="268">
        <v>115</v>
      </c>
      <c r="C108" s="40"/>
      <c r="D108" s="62"/>
      <c r="E108" s="63">
        <v>39532</v>
      </c>
      <c r="F108" s="37" t="s">
        <v>621</v>
      </c>
      <c r="G108" s="37" t="s">
        <v>217</v>
      </c>
      <c r="H108" s="66" t="s">
        <v>667</v>
      </c>
      <c r="I108" s="281" t="s">
        <v>668</v>
      </c>
      <c r="J108" s="64" t="s">
        <v>669</v>
      </c>
      <c r="K108" s="69">
        <v>1</v>
      </c>
      <c r="L108" s="40" t="s">
        <v>681</v>
      </c>
      <c r="M108" s="62">
        <v>1</v>
      </c>
      <c r="N108" s="466">
        <v>1.8</v>
      </c>
      <c r="O108" s="37" t="s">
        <v>683</v>
      </c>
      <c r="P108" s="37">
        <v>4096</v>
      </c>
      <c r="Q108" s="43">
        <v>4</v>
      </c>
      <c r="R108" s="62">
        <v>1</v>
      </c>
      <c r="S108" s="65" t="s">
        <v>672</v>
      </c>
      <c r="T108" s="65" t="s">
        <v>673</v>
      </c>
      <c r="U108" s="38" t="s">
        <v>674</v>
      </c>
      <c r="V108" s="64" t="s">
        <v>675</v>
      </c>
      <c r="W108" s="69"/>
      <c r="X108" s="40">
        <v>0</v>
      </c>
      <c r="Y108" s="62"/>
      <c r="Z108" s="62"/>
      <c r="AA108" s="38"/>
      <c r="AB108" s="38"/>
      <c r="AC108" s="69" t="s">
        <v>396</v>
      </c>
      <c r="AD108" s="493">
        <v>200</v>
      </c>
      <c r="AE108" s="494">
        <v>75</v>
      </c>
      <c r="AF108" s="488" t="s">
        <v>210</v>
      </c>
      <c r="AG108" s="52" t="s">
        <v>215</v>
      </c>
      <c r="AH108" s="272" t="s">
        <v>210</v>
      </c>
      <c r="AI108" s="37" t="s">
        <v>210</v>
      </c>
      <c r="AJ108" s="62"/>
      <c r="AK108" s="37" t="s">
        <v>215</v>
      </c>
      <c r="AL108" s="67" t="s">
        <v>676</v>
      </c>
      <c r="AM108" s="67" t="s">
        <v>676</v>
      </c>
      <c r="AN108" s="36">
        <v>100</v>
      </c>
      <c r="AO108" s="62">
        <v>0.9</v>
      </c>
      <c r="AP108" s="62">
        <v>2.9</v>
      </c>
      <c r="AQ108" s="204">
        <v>44.9</v>
      </c>
      <c r="AR108" s="70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  <c r="DU108" s="102"/>
      <c r="DV108" s="102"/>
      <c r="DW108" s="102"/>
      <c r="DX108" s="102"/>
      <c r="DY108" s="102"/>
      <c r="DZ108" s="102"/>
      <c r="EA108" s="102"/>
      <c r="EB108" s="102"/>
      <c r="EC108" s="102"/>
      <c r="ED108" s="102"/>
      <c r="EE108" s="102"/>
      <c r="EF108" s="102"/>
      <c r="EG108" s="102"/>
      <c r="EH108" s="102"/>
      <c r="EI108" s="102"/>
      <c r="EJ108" s="102"/>
      <c r="EK108" s="102"/>
      <c r="EL108" s="102"/>
      <c r="EM108" s="102"/>
      <c r="EN108" s="102"/>
      <c r="EO108" s="102"/>
      <c r="EP108" s="102"/>
      <c r="EQ108" s="102"/>
      <c r="ER108" s="102"/>
      <c r="ES108" s="102"/>
      <c r="ET108" s="102"/>
      <c r="EU108" s="102"/>
      <c r="EV108" s="102"/>
      <c r="EW108" s="102"/>
      <c r="EX108" s="102"/>
      <c r="EY108" s="102"/>
      <c r="EZ108" s="102"/>
      <c r="FA108" s="102"/>
      <c r="FB108" s="102"/>
      <c r="FC108" s="102"/>
      <c r="FD108" s="102"/>
      <c r="FE108" s="102"/>
      <c r="FF108" s="102"/>
      <c r="FG108" s="102"/>
      <c r="FH108" s="102"/>
      <c r="FI108" s="102"/>
      <c r="FJ108" s="102"/>
      <c r="FK108" s="102"/>
      <c r="FL108" s="102"/>
      <c r="FM108" s="102"/>
      <c r="FN108" s="102"/>
      <c r="FO108" s="102"/>
      <c r="FP108" s="102"/>
      <c r="FQ108" s="102"/>
      <c r="FR108" s="102"/>
      <c r="FS108" s="102"/>
      <c r="FT108" s="102"/>
      <c r="FU108" s="102"/>
      <c r="FV108" s="102"/>
      <c r="FW108" s="102"/>
      <c r="FX108" s="102"/>
      <c r="FY108" s="102"/>
      <c r="FZ108" s="102"/>
      <c r="GA108" s="102"/>
      <c r="GB108" s="102"/>
      <c r="GC108" s="102"/>
      <c r="GD108" s="102"/>
      <c r="GE108" s="102"/>
      <c r="GF108" s="102"/>
      <c r="GG108" s="102"/>
      <c r="GH108" s="102"/>
      <c r="GI108" s="102"/>
      <c r="GJ108" s="102"/>
      <c r="GK108" s="102"/>
      <c r="GL108" s="102"/>
      <c r="GM108" s="102"/>
      <c r="GN108" s="102"/>
      <c r="GO108" s="102"/>
      <c r="GP108" s="102"/>
      <c r="GQ108" s="102"/>
      <c r="GR108" s="102"/>
      <c r="GS108" s="102"/>
      <c r="GT108" s="102"/>
      <c r="GU108" s="102"/>
      <c r="GV108" s="102"/>
      <c r="GW108" s="102"/>
      <c r="GX108" s="102"/>
      <c r="GY108" s="102"/>
      <c r="GZ108" s="102"/>
      <c r="HA108" s="102"/>
      <c r="HB108" s="102"/>
      <c r="HC108" s="102"/>
      <c r="HD108" s="102"/>
      <c r="HE108" s="102"/>
      <c r="HF108" s="102"/>
      <c r="HG108" s="102"/>
      <c r="HH108" s="102"/>
      <c r="HI108" s="102"/>
      <c r="HJ108" s="102"/>
      <c r="HK108" s="102"/>
      <c r="HL108" s="102"/>
      <c r="HM108" s="102"/>
      <c r="HN108" s="102"/>
      <c r="HO108" s="102"/>
      <c r="HP108" s="102"/>
      <c r="HQ108" s="102"/>
      <c r="HR108" s="102"/>
      <c r="HS108" s="102"/>
      <c r="HT108" s="102"/>
      <c r="HU108" s="102"/>
      <c r="HV108" s="102"/>
      <c r="HW108" s="102"/>
      <c r="HX108" s="102"/>
      <c r="HY108" s="102"/>
      <c r="HZ108" s="102"/>
      <c r="IA108" s="102"/>
      <c r="IB108" s="102"/>
      <c r="IC108" s="102"/>
      <c r="ID108" s="102"/>
    </row>
    <row r="109" spans="1:238" s="118" customFormat="1" ht="25.5">
      <c r="A109" s="267"/>
      <c r="B109" s="268">
        <v>116</v>
      </c>
      <c r="C109" s="40"/>
      <c r="D109" s="62"/>
      <c r="E109" s="63">
        <v>39540</v>
      </c>
      <c r="F109" s="37" t="s">
        <v>820</v>
      </c>
      <c r="G109" s="37" t="s">
        <v>273</v>
      </c>
      <c r="H109" s="66" t="s">
        <v>685</v>
      </c>
      <c r="I109" s="281" t="s">
        <v>668</v>
      </c>
      <c r="J109" s="64" t="s">
        <v>669</v>
      </c>
      <c r="K109" s="69">
        <v>1</v>
      </c>
      <c r="L109" s="40" t="s">
        <v>684</v>
      </c>
      <c r="M109" s="62">
        <v>2</v>
      </c>
      <c r="N109" s="466">
        <v>2.4</v>
      </c>
      <c r="O109" s="37" t="s">
        <v>671</v>
      </c>
      <c r="P109" s="37">
        <v>4096</v>
      </c>
      <c r="Q109" s="43">
        <v>4</v>
      </c>
      <c r="R109" s="62">
        <v>1</v>
      </c>
      <c r="S109" s="65" t="s">
        <v>672</v>
      </c>
      <c r="T109" s="65" t="s">
        <v>673</v>
      </c>
      <c r="U109" s="38" t="s">
        <v>674</v>
      </c>
      <c r="V109" s="64" t="s">
        <v>675</v>
      </c>
      <c r="W109" s="69"/>
      <c r="X109" s="40">
        <v>0</v>
      </c>
      <c r="Y109" s="62"/>
      <c r="Z109" s="62"/>
      <c r="AA109" s="38"/>
      <c r="AB109" s="38"/>
      <c r="AC109" s="69" t="s">
        <v>396</v>
      </c>
      <c r="AD109" s="493">
        <v>180</v>
      </c>
      <c r="AE109" s="494">
        <v>78</v>
      </c>
      <c r="AF109" s="488" t="s">
        <v>210</v>
      </c>
      <c r="AG109" s="52" t="s">
        <v>215</v>
      </c>
      <c r="AH109" s="272" t="s">
        <v>210</v>
      </c>
      <c r="AI109" s="37" t="s">
        <v>210</v>
      </c>
      <c r="AJ109" s="37" t="s">
        <v>215</v>
      </c>
      <c r="AK109" s="37" t="s">
        <v>215</v>
      </c>
      <c r="AL109" s="67" t="s">
        <v>676</v>
      </c>
      <c r="AM109" s="67" t="s">
        <v>676</v>
      </c>
      <c r="AN109" s="36">
        <v>100</v>
      </c>
      <c r="AO109" s="62">
        <v>1.6</v>
      </c>
      <c r="AP109" s="62">
        <v>2.8</v>
      </c>
      <c r="AQ109" s="69">
        <v>47.6</v>
      </c>
      <c r="AR109" s="70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</row>
    <row r="110" spans="1:238" s="123" customFormat="1" ht="25.5">
      <c r="A110" s="267"/>
      <c r="B110" s="268">
        <v>117</v>
      </c>
      <c r="C110" s="40"/>
      <c r="D110" s="62"/>
      <c r="E110" s="63">
        <v>39540</v>
      </c>
      <c r="F110" s="37" t="s">
        <v>820</v>
      </c>
      <c r="G110" s="37" t="s">
        <v>273</v>
      </c>
      <c r="H110" s="66" t="s">
        <v>685</v>
      </c>
      <c r="I110" s="281" t="s">
        <v>668</v>
      </c>
      <c r="J110" s="64" t="s">
        <v>669</v>
      </c>
      <c r="K110" s="52">
        <v>1</v>
      </c>
      <c r="L110" s="40" t="s">
        <v>682</v>
      </c>
      <c r="M110" s="62">
        <v>2</v>
      </c>
      <c r="N110" s="466">
        <v>2</v>
      </c>
      <c r="O110" s="37" t="s">
        <v>671</v>
      </c>
      <c r="P110" s="37">
        <v>4096</v>
      </c>
      <c r="Q110" s="43">
        <v>4</v>
      </c>
      <c r="R110" s="37">
        <v>1</v>
      </c>
      <c r="S110" s="65" t="s">
        <v>672</v>
      </c>
      <c r="T110" s="65" t="s">
        <v>673</v>
      </c>
      <c r="U110" s="65" t="s">
        <v>674</v>
      </c>
      <c r="V110" s="64" t="s">
        <v>675</v>
      </c>
      <c r="W110" s="52"/>
      <c r="X110" s="40">
        <v>0</v>
      </c>
      <c r="Y110" s="37"/>
      <c r="Z110" s="37"/>
      <c r="AA110" s="65"/>
      <c r="AB110" s="65"/>
      <c r="AC110" s="52" t="s">
        <v>396</v>
      </c>
      <c r="AD110" s="492">
        <v>180</v>
      </c>
      <c r="AE110" s="488">
        <v>78</v>
      </c>
      <c r="AF110" s="488" t="s">
        <v>210</v>
      </c>
      <c r="AG110" s="52" t="s">
        <v>215</v>
      </c>
      <c r="AH110" s="272" t="s">
        <v>210</v>
      </c>
      <c r="AI110" s="37" t="s">
        <v>210</v>
      </c>
      <c r="AJ110" s="37" t="s">
        <v>215</v>
      </c>
      <c r="AK110" s="37" t="s">
        <v>215</v>
      </c>
      <c r="AL110" s="67" t="s">
        <v>676</v>
      </c>
      <c r="AM110" s="67" t="s">
        <v>676</v>
      </c>
      <c r="AN110" s="40">
        <v>100</v>
      </c>
      <c r="AO110" s="37">
        <v>1.6</v>
      </c>
      <c r="AP110" s="37">
        <v>2.8</v>
      </c>
      <c r="AQ110" s="52">
        <v>47.7</v>
      </c>
      <c r="AR110" s="6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8"/>
      <c r="BY110" s="118"/>
      <c r="BZ110" s="118"/>
      <c r="CA110" s="118"/>
      <c r="CB110" s="118"/>
      <c r="CC110" s="118"/>
      <c r="CD110" s="118"/>
      <c r="CE110" s="118"/>
      <c r="CF110" s="118"/>
      <c r="CG110" s="118"/>
      <c r="CH110" s="118"/>
      <c r="CI110" s="118"/>
      <c r="CJ110" s="118"/>
      <c r="CK110" s="118"/>
      <c r="CL110" s="118"/>
      <c r="CM110" s="118"/>
      <c r="CN110" s="118"/>
      <c r="CO110" s="118"/>
      <c r="CP110" s="118"/>
      <c r="CQ110" s="118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18"/>
      <c r="DH110" s="118"/>
      <c r="DI110" s="118"/>
      <c r="DJ110" s="118"/>
      <c r="DK110" s="118"/>
      <c r="DL110" s="118"/>
      <c r="DM110" s="118"/>
      <c r="DN110" s="118"/>
      <c r="DO110" s="118"/>
      <c r="DP110" s="118"/>
      <c r="DQ110" s="118"/>
      <c r="DR110" s="118"/>
      <c r="DS110" s="118"/>
      <c r="DT110" s="118"/>
      <c r="DU110" s="118"/>
      <c r="DV110" s="118"/>
      <c r="DW110" s="118"/>
      <c r="DX110" s="118"/>
      <c r="DY110" s="118"/>
      <c r="DZ110" s="118"/>
      <c r="EA110" s="118"/>
      <c r="EB110" s="118"/>
      <c r="EC110" s="118"/>
      <c r="ED110" s="118"/>
      <c r="EE110" s="118"/>
      <c r="EF110" s="118"/>
      <c r="EG110" s="118"/>
      <c r="EH110" s="118"/>
      <c r="EI110" s="118"/>
      <c r="EJ110" s="118"/>
      <c r="EK110" s="118"/>
      <c r="EL110" s="118"/>
      <c r="EM110" s="118"/>
      <c r="EN110" s="118"/>
      <c r="EO110" s="118"/>
      <c r="EP110" s="118"/>
      <c r="EQ110" s="118"/>
      <c r="ER110" s="118"/>
      <c r="ES110" s="118"/>
      <c r="ET110" s="118"/>
      <c r="EU110" s="118"/>
      <c r="EV110" s="118"/>
      <c r="EW110" s="118"/>
      <c r="EX110" s="118"/>
      <c r="EY110" s="118"/>
      <c r="EZ110" s="118"/>
      <c r="FA110" s="118"/>
      <c r="FB110" s="118"/>
      <c r="FC110" s="118"/>
      <c r="FD110" s="118"/>
      <c r="FE110" s="118"/>
      <c r="FF110" s="118"/>
      <c r="FG110" s="118"/>
      <c r="FH110" s="118"/>
      <c r="FI110" s="118"/>
      <c r="FJ110" s="118"/>
      <c r="FK110" s="118"/>
      <c r="FL110" s="118"/>
      <c r="FM110" s="118"/>
      <c r="FN110" s="118"/>
      <c r="FO110" s="118"/>
      <c r="FP110" s="118"/>
      <c r="FQ110" s="118"/>
      <c r="FR110" s="118"/>
      <c r="FS110" s="118"/>
      <c r="FT110" s="118"/>
      <c r="FU110" s="118"/>
      <c r="FV110" s="118"/>
      <c r="FW110" s="118"/>
      <c r="FX110" s="118"/>
      <c r="FY110" s="118"/>
      <c r="FZ110" s="118"/>
      <c r="GA110" s="118"/>
      <c r="GB110" s="118"/>
      <c r="GC110" s="118"/>
      <c r="GD110" s="118"/>
      <c r="GE110" s="118"/>
      <c r="GF110" s="118"/>
      <c r="GG110" s="118"/>
      <c r="GH110" s="118"/>
      <c r="GI110" s="118"/>
      <c r="GJ110" s="118"/>
      <c r="GK110" s="118"/>
      <c r="GL110" s="118"/>
      <c r="GM110" s="118"/>
      <c r="GN110" s="118"/>
      <c r="GO110" s="118"/>
      <c r="GP110" s="118"/>
      <c r="GQ110" s="118"/>
      <c r="GR110" s="118"/>
      <c r="GS110" s="118"/>
      <c r="GT110" s="118"/>
      <c r="GU110" s="118"/>
      <c r="GV110" s="118"/>
      <c r="GW110" s="118"/>
      <c r="GX110" s="118"/>
      <c r="GY110" s="118"/>
      <c r="GZ110" s="118"/>
      <c r="HA110" s="118"/>
      <c r="HB110" s="118"/>
      <c r="HC110" s="118"/>
      <c r="HD110" s="118"/>
      <c r="HE110" s="118"/>
      <c r="HF110" s="118"/>
      <c r="HG110" s="118"/>
      <c r="HH110" s="118"/>
      <c r="HI110" s="118"/>
      <c r="HJ110" s="118"/>
      <c r="HK110" s="118"/>
      <c r="HL110" s="118"/>
      <c r="HM110" s="118"/>
      <c r="HN110" s="118"/>
      <c r="HO110" s="118"/>
      <c r="HP110" s="118"/>
      <c r="HQ110" s="118"/>
      <c r="HR110" s="118"/>
      <c r="HS110" s="118"/>
      <c r="HT110" s="118"/>
      <c r="HU110" s="118"/>
      <c r="HV110" s="118"/>
      <c r="HW110" s="118"/>
      <c r="HX110" s="118"/>
      <c r="HY110" s="118"/>
      <c r="HZ110" s="118"/>
      <c r="IA110" s="118"/>
      <c r="IB110" s="118"/>
      <c r="IC110" s="118"/>
      <c r="ID110" s="118"/>
    </row>
    <row r="111" spans="1:238" s="5" customFormat="1" ht="25.5">
      <c r="A111" s="267"/>
      <c r="B111" s="268">
        <v>118</v>
      </c>
      <c r="C111" s="40"/>
      <c r="D111" s="62"/>
      <c r="E111" s="63">
        <v>39540</v>
      </c>
      <c r="F111" s="37" t="s">
        <v>820</v>
      </c>
      <c r="G111" s="37" t="s">
        <v>217</v>
      </c>
      <c r="H111" s="66" t="s">
        <v>685</v>
      </c>
      <c r="I111" s="281" t="s">
        <v>668</v>
      </c>
      <c r="J111" s="64" t="s">
        <v>669</v>
      </c>
      <c r="K111" s="69">
        <v>1</v>
      </c>
      <c r="L111" s="40" t="s">
        <v>681</v>
      </c>
      <c r="M111" s="62">
        <v>1</v>
      </c>
      <c r="N111" s="466">
        <v>1.8</v>
      </c>
      <c r="O111" s="37" t="s">
        <v>671</v>
      </c>
      <c r="P111" s="37">
        <v>4096</v>
      </c>
      <c r="Q111" s="43">
        <v>4</v>
      </c>
      <c r="R111" s="62">
        <v>1</v>
      </c>
      <c r="S111" s="65" t="s">
        <v>672</v>
      </c>
      <c r="T111" s="65" t="s">
        <v>673</v>
      </c>
      <c r="U111" s="38" t="s">
        <v>674</v>
      </c>
      <c r="V111" s="64" t="s">
        <v>675</v>
      </c>
      <c r="W111" s="69"/>
      <c r="X111" s="40">
        <v>0</v>
      </c>
      <c r="Y111" s="62"/>
      <c r="Z111" s="62"/>
      <c r="AA111" s="38"/>
      <c r="AB111" s="38"/>
      <c r="AC111" s="69" t="s">
        <v>396</v>
      </c>
      <c r="AD111" s="493">
        <v>180</v>
      </c>
      <c r="AE111" s="494">
        <v>78</v>
      </c>
      <c r="AF111" s="488" t="s">
        <v>210</v>
      </c>
      <c r="AG111" s="52" t="s">
        <v>215</v>
      </c>
      <c r="AH111" s="272" t="s">
        <v>210</v>
      </c>
      <c r="AI111" s="37" t="s">
        <v>210</v>
      </c>
      <c r="AJ111" s="37" t="s">
        <v>215</v>
      </c>
      <c r="AK111" s="37" t="s">
        <v>215</v>
      </c>
      <c r="AL111" s="67" t="s">
        <v>676</v>
      </c>
      <c r="AM111" s="67" t="s">
        <v>676</v>
      </c>
      <c r="AN111" s="36">
        <v>100</v>
      </c>
      <c r="AO111" s="62">
        <v>1.6</v>
      </c>
      <c r="AP111" s="62">
        <v>2.8</v>
      </c>
      <c r="AQ111" s="69">
        <v>45.8</v>
      </c>
      <c r="AR111" s="70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102"/>
      <c r="DY111" s="102"/>
      <c r="DZ111" s="102"/>
      <c r="EA111" s="102"/>
      <c r="EB111" s="102"/>
      <c r="EC111" s="102"/>
      <c r="ED111" s="102"/>
      <c r="EE111" s="102"/>
      <c r="EF111" s="102"/>
      <c r="EG111" s="102"/>
      <c r="EH111" s="102"/>
      <c r="EI111" s="102"/>
      <c r="EJ111" s="102"/>
      <c r="EK111" s="102"/>
      <c r="EL111" s="102"/>
      <c r="EM111" s="102"/>
      <c r="EN111" s="102"/>
      <c r="EO111" s="102"/>
      <c r="EP111" s="102"/>
      <c r="EQ111" s="102"/>
      <c r="ER111" s="102"/>
      <c r="ES111" s="102"/>
      <c r="ET111" s="102"/>
      <c r="EU111" s="102"/>
      <c r="EV111" s="102"/>
      <c r="EW111" s="102"/>
      <c r="EX111" s="102"/>
      <c r="EY111" s="102"/>
      <c r="EZ111" s="102"/>
      <c r="FA111" s="102"/>
      <c r="FB111" s="102"/>
      <c r="FC111" s="102"/>
      <c r="FD111" s="102"/>
      <c r="FE111" s="102"/>
      <c r="FF111" s="102"/>
      <c r="FG111" s="102"/>
      <c r="FH111" s="102"/>
      <c r="FI111" s="102"/>
      <c r="FJ111" s="102"/>
      <c r="FK111" s="102"/>
      <c r="FL111" s="102"/>
      <c r="FM111" s="102"/>
      <c r="FN111" s="102"/>
      <c r="FO111" s="102"/>
      <c r="FP111" s="102"/>
      <c r="FQ111" s="102"/>
      <c r="FR111" s="102"/>
      <c r="FS111" s="102"/>
      <c r="FT111" s="102"/>
      <c r="FU111" s="102"/>
      <c r="FV111" s="102"/>
      <c r="FW111" s="102"/>
      <c r="FX111" s="102"/>
      <c r="FY111" s="102"/>
      <c r="FZ111" s="102"/>
      <c r="GA111" s="102"/>
      <c r="GB111" s="102"/>
      <c r="GC111" s="102"/>
      <c r="GD111" s="102"/>
      <c r="GE111" s="102"/>
      <c r="GF111" s="102"/>
      <c r="GG111" s="102"/>
      <c r="GH111" s="102"/>
      <c r="GI111" s="102"/>
      <c r="GJ111" s="102"/>
      <c r="GK111" s="102"/>
      <c r="GL111" s="102"/>
      <c r="GM111" s="102"/>
      <c r="GN111" s="102"/>
      <c r="GO111" s="102"/>
      <c r="GP111" s="102"/>
      <c r="GQ111" s="102"/>
      <c r="GR111" s="102"/>
      <c r="GS111" s="102"/>
      <c r="GT111" s="102"/>
      <c r="GU111" s="102"/>
      <c r="GV111" s="102"/>
      <c r="GW111" s="102"/>
      <c r="GX111" s="102"/>
      <c r="GY111" s="102"/>
      <c r="GZ111" s="102"/>
      <c r="HA111" s="102"/>
      <c r="HB111" s="102"/>
      <c r="HC111" s="102"/>
      <c r="HD111" s="102"/>
      <c r="HE111" s="102"/>
      <c r="HF111" s="102"/>
      <c r="HG111" s="102"/>
      <c r="HH111" s="102"/>
      <c r="HI111" s="102"/>
      <c r="HJ111" s="102"/>
      <c r="HK111" s="102"/>
      <c r="HL111" s="102"/>
      <c r="HM111" s="102"/>
      <c r="HN111" s="102"/>
      <c r="HO111" s="102"/>
      <c r="HP111" s="102"/>
      <c r="HQ111" s="102"/>
      <c r="HR111" s="102"/>
      <c r="HS111" s="102"/>
      <c r="HT111" s="102"/>
      <c r="HU111" s="102"/>
      <c r="HV111" s="102"/>
      <c r="HW111" s="102"/>
      <c r="HX111" s="102"/>
      <c r="HY111" s="102"/>
      <c r="HZ111" s="102"/>
      <c r="IA111" s="102"/>
      <c r="IB111" s="102"/>
      <c r="IC111" s="102"/>
      <c r="ID111" s="102"/>
    </row>
    <row r="112" spans="1:238" s="100" customFormat="1" ht="25.5">
      <c r="A112" s="267"/>
      <c r="B112" s="268">
        <v>119</v>
      </c>
      <c r="C112" s="40"/>
      <c r="D112" s="62"/>
      <c r="E112" s="63">
        <v>39540</v>
      </c>
      <c r="F112" s="37" t="s">
        <v>820</v>
      </c>
      <c r="G112" s="37" t="s">
        <v>273</v>
      </c>
      <c r="H112" s="66" t="s">
        <v>685</v>
      </c>
      <c r="I112" s="281" t="s">
        <v>668</v>
      </c>
      <c r="J112" s="64" t="s">
        <v>669</v>
      </c>
      <c r="K112" s="69">
        <v>1</v>
      </c>
      <c r="L112" s="40" t="s">
        <v>684</v>
      </c>
      <c r="M112" s="62">
        <v>2</v>
      </c>
      <c r="N112" s="466">
        <v>2.4</v>
      </c>
      <c r="O112" s="37" t="s">
        <v>671</v>
      </c>
      <c r="P112" s="37">
        <v>4096</v>
      </c>
      <c r="Q112" s="43">
        <v>4</v>
      </c>
      <c r="R112" s="62">
        <v>1</v>
      </c>
      <c r="S112" s="65" t="s">
        <v>672</v>
      </c>
      <c r="T112" s="65" t="s">
        <v>673</v>
      </c>
      <c r="U112" s="38" t="s">
        <v>674</v>
      </c>
      <c r="V112" s="64" t="s">
        <v>675</v>
      </c>
      <c r="W112" s="69"/>
      <c r="X112" s="40">
        <v>0</v>
      </c>
      <c r="Y112" s="62"/>
      <c r="Z112" s="62"/>
      <c r="AA112" s="38"/>
      <c r="AB112" s="38"/>
      <c r="AC112" s="69" t="s">
        <v>396</v>
      </c>
      <c r="AD112" s="493">
        <v>180</v>
      </c>
      <c r="AE112" s="494">
        <v>78</v>
      </c>
      <c r="AF112" s="488" t="s">
        <v>210</v>
      </c>
      <c r="AG112" s="52" t="s">
        <v>215</v>
      </c>
      <c r="AH112" s="272" t="s">
        <v>210</v>
      </c>
      <c r="AI112" s="37" t="s">
        <v>210</v>
      </c>
      <c r="AJ112" s="37" t="s">
        <v>215</v>
      </c>
      <c r="AK112" s="37" t="s">
        <v>215</v>
      </c>
      <c r="AL112" s="67" t="s">
        <v>676</v>
      </c>
      <c r="AM112" s="67" t="s">
        <v>676</v>
      </c>
      <c r="AN112" s="36">
        <v>100</v>
      </c>
      <c r="AO112" s="62">
        <v>1.6</v>
      </c>
      <c r="AP112" s="62">
        <v>2.7</v>
      </c>
      <c r="AQ112" s="69">
        <v>42.2</v>
      </c>
      <c r="AR112" s="70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</row>
    <row r="113" spans="1:44" s="5" customFormat="1" ht="25.5">
      <c r="A113" s="267"/>
      <c r="B113" s="268">
        <v>120</v>
      </c>
      <c r="C113" s="40"/>
      <c r="D113" s="62"/>
      <c r="E113" s="63">
        <v>39540</v>
      </c>
      <c r="F113" s="37" t="s">
        <v>820</v>
      </c>
      <c r="G113" s="37" t="s">
        <v>217</v>
      </c>
      <c r="H113" s="66" t="s">
        <v>685</v>
      </c>
      <c r="I113" s="281" t="s">
        <v>668</v>
      </c>
      <c r="J113" s="64" t="s">
        <v>669</v>
      </c>
      <c r="K113" s="69">
        <v>1</v>
      </c>
      <c r="L113" s="40" t="s">
        <v>681</v>
      </c>
      <c r="M113" s="62">
        <v>1</v>
      </c>
      <c r="N113" s="466">
        <v>1.8</v>
      </c>
      <c r="O113" s="37" t="s">
        <v>671</v>
      </c>
      <c r="P113" s="37">
        <v>4096</v>
      </c>
      <c r="Q113" s="43">
        <v>4</v>
      </c>
      <c r="R113" s="62">
        <v>1</v>
      </c>
      <c r="S113" s="65" t="s">
        <v>672</v>
      </c>
      <c r="T113" s="65" t="s">
        <v>673</v>
      </c>
      <c r="U113" s="38" t="s">
        <v>674</v>
      </c>
      <c r="V113" s="64" t="s">
        <v>675</v>
      </c>
      <c r="W113" s="69"/>
      <c r="X113" s="40">
        <v>0</v>
      </c>
      <c r="Y113" s="62"/>
      <c r="Z113" s="62"/>
      <c r="AA113" s="38"/>
      <c r="AB113" s="38"/>
      <c r="AC113" s="69" t="s">
        <v>396</v>
      </c>
      <c r="AD113" s="493">
        <v>180</v>
      </c>
      <c r="AE113" s="494">
        <v>78</v>
      </c>
      <c r="AF113" s="488" t="s">
        <v>210</v>
      </c>
      <c r="AG113" s="52" t="s">
        <v>215</v>
      </c>
      <c r="AH113" s="272" t="s">
        <v>210</v>
      </c>
      <c r="AI113" s="37" t="s">
        <v>210</v>
      </c>
      <c r="AJ113" s="37" t="s">
        <v>215</v>
      </c>
      <c r="AK113" s="37" t="s">
        <v>215</v>
      </c>
      <c r="AL113" s="67" t="s">
        <v>676</v>
      </c>
      <c r="AM113" s="67" t="s">
        <v>676</v>
      </c>
      <c r="AN113" s="36">
        <v>100</v>
      </c>
      <c r="AO113" s="62">
        <v>1.6</v>
      </c>
      <c r="AP113" s="62">
        <v>2.7</v>
      </c>
      <c r="AQ113" s="69">
        <v>38.7</v>
      </c>
      <c r="AR113" s="70"/>
    </row>
    <row r="114" spans="1:238" s="5" customFormat="1" ht="51">
      <c r="A114" s="267"/>
      <c r="B114" s="268">
        <v>121</v>
      </c>
      <c r="C114" s="40"/>
      <c r="D114" s="37"/>
      <c r="E114" s="71">
        <v>39506</v>
      </c>
      <c r="F114" s="37" t="s">
        <v>820</v>
      </c>
      <c r="G114" s="37" t="s">
        <v>632</v>
      </c>
      <c r="H114" s="66" t="s">
        <v>686</v>
      </c>
      <c r="I114" s="281" t="s">
        <v>687</v>
      </c>
      <c r="J114" s="64" t="s">
        <v>669</v>
      </c>
      <c r="K114" s="69">
        <v>1</v>
      </c>
      <c r="L114" s="40" t="s">
        <v>688</v>
      </c>
      <c r="M114" s="62">
        <v>2</v>
      </c>
      <c r="N114" s="466">
        <v>2.4</v>
      </c>
      <c r="O114" s="37" t="s">
        <v>671</v>
      </c>
      <c r="P114" s="37">
        <v>4096</v>
      </c>
      <c r="Q114" s="43">
        <v>4</v>
      </c>
      <c r="R114" s="62">
        <v>1</v>
      </c>
      <c r="S114" s="66" t="s">
        <v>689</v>
      </c>
      <c r="T114" s="66" t="s">
        <v>690</v>
      </c>
      <c r="U114" s="66" t="s">
        <v>691</v>
      </c>
      <c r="V114" s="113" t="s">
        <v>215</v>
      </c>
      <c r="W114" s="290" t="s">
        <v>215</v>
      </c>
      <c r="X114" s="36">
        <v>1</v>
      </c>
      <c r="Y114" s="37" t="s">
        <v>692</v>
      </c>
      <c r="Z114" s="37" t="s">
        <v>693</v>
      </c>
      <c r="AA114" s="66" t="s">
        <v>694</v>
      </c>
      <c r="AB114" s="113" t="s">
        <v>695</v>
      </c>
      <c r="AC114" s="52" t="s">
        <v>396</v>
      </c>
      <c r="AD114" s="493">
        <v>250</v>
      </c>
      <c r="AE114" s="494">
        <v>79</v>
      </c>
      <c r="AF114" s="488" t="s">
        <v>210</v>
      </c>
      <c r="AG114" s="52" t="s">
        <v>215</v>
      </c>
      <c r="AH114" s="272" t="s">
        <v>696</v>
      </c>
      <c r="AI114" s="37" t="s">
        <v>210</v>
      </c>
      <c r="AJ114" s="37" t="s">
        <v>215</v>
      </c>
      <c r="AK114" s="37" t="s">
        <v>215</v>
      </c>
      <c r="AL114" s="67" t="s">
        <v>676</v>
      </c>
      <c r="AM114" s="67" t="s">
        <v>676</v>
      </c>
      <c r="AN114" s="36">
        <v>100</v>
      </c>
      <c r="AO114" s="62">
        <v>1.36</v>
      </c>
      <c r="AP114" s="62">
        <v>2.14</v>
      </c>
      <c r="AQ114" s="69">
        <v>83.1</v>
      </c>
      <c r="AR114" s="70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  <c r="BS114" s="123"/>
      <c r="BT114" s="123"/>
      <c r="BU114" s="123"/>
      <c r="BV114" s="123"/>
      <c r="BW114" s="123"/>
      <c r="BX114" s="123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/>
      <c r="CX114" s="123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  <c r="DT114" s="123"/>
      <c r="DU114" s="123"/>
      <c r="DV114" s="123"/>
      <c r="DW114" s="123"/>
      <c r="DX114" s="123"/>
      <c r="DY114" s="123"/>
      <c r="DZ114" s="123"/>
      <c r="EA114" s="123"/>
      <c r="EB114" s="123"/>
      <c r="EC114" s="123"/>
      <c r="ED114" s="123"/>
      <c r="EE114" s="123"/>
      <c r="EF114" s="123"/>
      <c r="EG114" s="123"/>
      <c r="EH114" s="123"/>
      <c r="EI114" s="123"/>
      <c r="EJ114" s="123"/>
      <c r="EK114" s="123"/>
      <c r="EL114" s="123"/>
      <c r="EM114" s="123"/>
      <c r="EN114" s="123"/>
      <c r="EO114" s="123"/>
      <c r="EP114" s="123"/>
      <c r="EQ114" s="123"/>
      <c r="ER114" s="123"/>
      <c r="ES114" s="123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23"/>
      <c r="FH114" s="123"/>
      <c r="FI114" s="123"/>
      <c r="FJ114" s="123"/>
      <c r="FK114" s="123"/>
      <c r="FL114" s="123"/>
      <c r="FM114" s="123"/>
      <c r="FN114" s="123"/>
      <c r="FO114" s="123"/>
      <c r="FP114" s="123"/>
      <c r="FQ114" s="123"/>
      <c r="FR114" s="123"/>
      <c r="FS114" s="123"/>
      <c r="FT114" s="123"/>
      <c r="FU114" s="123"/>
      <c r="FV114" s="123"/>
      <c r="FW114" s="123"/>
      <c r="FX114" s="123"/>
      <c r="FY114" s="123"/>
      <c r="FZ114" s="123"/>
      <c r="GA114" s="123"/>
      <c r="GB114" s="123"/>
      <c r="GC114" s="123"/>
      <c r="GD114" s="123"/>
      <c r="GE114" s="123"/>
      <c r="GF114" s="123"/>
      <c r="GG114" s="123"/>
      <c r="GH114" s="123"/>
      <c r="GI114" s="123"/>
      <c r="GJ114" s="123"/>
      <c r="GK114" s="123"/>
      <c r="GL114" s="123"/>
      <c r="GM114" s="123"/>
      <c r="GN114" s="123"/>
      <c r="GO114" s="123"/>
      <c r="GP114" s="123"/>
      <c r="GQ114" s="123"/>
      <c r="GR114" s="123"/>
      <c r="GS114" s="123"/>
      <c r="GT114" s="123"/>
      <c r="GU114" s="123"/>
      <c r="GV114" s="123"/>
      <c r="GW114" s="123"/>
      <c r="GX114" s="123"/>
      <c r="GY114" s="123"/>
      <c r="GZ114" s="123"/>
      <c r="HA114" s="123"/>
      <c r="HB114" s="123"/>
      <c r="HC114" s="123"/>
      <c r="HD114" s="123"/>
      <c r="HE114" s="123"/>
      <c r="HF114" s="123"/>
      <c r="HG114" s="123"/>
      <c r="HH114" s="123"/>
      <c r="HI114" s="123"/>
      <c r="HJ114" s="123"/>
      <c r="HK114" s="123"/>
      <c r="HL114" s="123"/>
      <c r="HM114" s="123"/>
      <c r="HN114" s="123"/>
      <c r="HO114" s="123"/>
      <c r="HP114" s="123"/>
      <c r="HQ114" s="123"/>
      <c r="HR114" s="123"/>
      <c r="HS114" s="123"/>
      <c r="HT114" s="123"/>
      <c r="HU114" s="123"/>
      <c r="HV114" s="123"/>
      <c r="HW114" s="123"/>
      <c r="HX114" s="123"/>
      <c r="HY114" s="123"/>
      <c r="HZ114" s="123"/>
      <c r="IA114" s="123"/>
      <c r="IB114" s="123"/>
      <c r="IC114" s="123"/>
      <c r="ID114" s="123"/>
    </row>
    <row r="115" spans="1:44" s="118" customFormat="1" ht="51">
      <c r="A115" s="267"/>
      <c r="B115" s="268">
        <v>122</v>
      </c>
      <c r="C115" s="40"/>
      <c r="D115" s="37"/>
      <c r="E115" s="71">
        <v>39506</v>
      </c>
      <c r="F115" s="37" t="s">
        <v>820</v>
      </c>
      <c r="G115" s="37" t="s">
        <v>273</v>
      </c>
      <c r="H115" s="66" t="s">
        <v>686</v>
      </c>
      <c r="I115" s="281" t="s">
        <v>687</v>
      </c>
      <c r="J115" s="64" t="s">
        <v>669</v>
      </c>
      <c r="K115" s="52">
        <v>1</v>
      </c>
      <c r="L115" s="40" t="s">
        <v>688</v>
      </c>
      <c r="M115" s="37">
        <v>2</v>
      </c>
      <c r="N115" s="466">
        <v>2.4</v>
      </c>
      <c r="O115" s="37" t="s">
        <v>671</v>
      </c>
      <c r="P115" s="37">
        <v>4096</v>
      </c>
      <c r="Q115" s="43">
        <v>4</v>
      </c>
      <c r="R115" s="37">
        <v>1</v>
      </c>
      <c r="S115" s="65" t="s">
        <v>689</v>
      </c>
      <c r="T115" s="66" t="s">
        <v>690</v>
      </c>
      <c r="U115" s="66" t="s">
        <v>691</v>
      </c>
      <c r="V115" s="291" t="s">
        <v>215</v>
      </c>
      <c r="W115" s="52"/>
      <c r="X115" s="40">
        <v>0</v>
      </c>
      <c r="Y115" s="37"/>
      <c r="Z115" s="37"/>
      <c r="AA115" s="65"/>
      <c r="AB115" s="65"/>
      <c r="AC115" s="52" t="s">
        <v>396</v>
      </c>
      <c r="AD115" s="492">
        <v>250</v>
      </c>
      <c r="AE115" s="488">
        <v>79</v>
      </c>
      <c r="AF115" s="488" t="s">
        <v>210</v>
      </c>
      <c r="AG115" s="52" t="s">
        <v>215</v>
      </c>
      <c r="AH115" s="272" t="s">
        <v>210</v>
      </c>
      <c r="AI115" s="37" t="s">
        <v>210</v>
      </c>
      <c r="AJ115" s="37" t="s">
        <v>215</v>
      </c>
      <c r="AK115" s="37" t="s">
        <v>215</v>
      </c>
      <c r="AL115" s="67" t="s">
        <v>676</v>
      </c>
      <c r="AM115" s="67" t="s">
        <v>676</v>
      </c>
      <c r="AN115" s="40">
        <v>100</v>
      </c>
      <c r="AO115" s="37">
        <v>1.32</v>
      </c>
      <c r="AP115" s="37">
        <v>2.14</v>
      </c>
      <c r="AQ115" s="52">
        <v>70.8</v>
      </c>
      <c r="AR115" s="68"/>
    </row>
    <row r="116" spans="1:238" s="1" customFormat="1" ht="51">
      <c r="A116" s="267"/>
      <c r="B116" s="268">
        <v>123</v>
      </c>
      <c r="C116" s="40"/>
      <c r="D116" s="37"/>
      <c r="E116" s="71">
        <v>39506</v>
      </c>
      <c r="F116" s="37" t="s">
        <v>820</v>
      </c>
      <c r="G116" s="37" t="s">
        <v>273</v>
      </c>
      <c r="H116" s="66" t="s">
        <v>686</v>
      </c>
      <c r="I116" s="281" t="s">
        <v>687</v>
      </c>
      <c r="J116" s="64" t="s">
        <v>669</v>
      </c>
      <c r="K116" s="69">
        <v>1</v>
      </c>
      <c r="L116" s="40" t="s">
        <v>719</v>
      </c>
      <c r="M116" s="62">
        <v>2</v>
      </c>
      <c r="N116" s="466">
        <v>2</v>
      </c>
      <c r="O116" s="37" t="s">
        <v>671</v>
      </c>
      <c r="P116" s="37">
        <v>4096</v>
      </c>
      <c r="Q116" s="43">
        <v>4</v>
      </c>
      <c r="R116" s="62">
        <v>1</v>
      </c>
      <c r="S116" s="66" t="s">
        <v>689</v>
      </c>
      <c r="T116" s="66" t="s">
        <v>690</v>
      </c>
      <c r="U116" s="66" t="s">
        <v>691</v>
      </c>
      <c r="V116" s="113" t="s">
        <v>215</v>
      </c>
      <c r="W116" s="52"/>
      <c r="X116" s="40">
        <v>0</v>
      </c>
      <c r="Y116" s="62"/>
      <c r="Z116" s="62"/>
      <c r="AA116" s="38"/>
      <c r="AB116" s="38"/>
      <c r="AC116" s="52" t="s">
        <v>396</v>
      </c>
      <c r="AD116" s="493">
        <v>250</v>
      </c>
      <c r="AE116" s="494">
        <v>79</v>
      </c>
      <c r="AF116" s="488" t="s">
        <v>210</v>
      </c>
      <c r="AG116" s="52" t="s">
        <v>215</v>
      </c>
      <c r="AH116" s="272" t="s">
        <v>210</v>
      </c>
      <c r="AI116" s="37" t="s">
        <v>210</v>
      </c>
      <c r="AJ116" s="37" t="s">
        <v>215</v>
      </c>
      <c r="AK116" s="37" t="s">
        <v>215</v>
      </c>
      <c r="AL116" s="67" t="s">
        <v>676</v>
      </c>
      <c r="AM116" s="73" t="s">
        <v>676</v>
      </c>
      <c r="AN116" s="36">
        <v>100</v>
      </c>
      <c r="AO116" s="62">
        <v>1.28</v>
      </c>
      <c r="AP116" s="62">
        <v>2.15</v>
      </c>
      <c r="AQ116" s="69">
        <v>63.8</v>
      </c>
      <c r="AR116" s="70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23"/>
      <c r="EF116" s="123"/>
      <c r="EG116" s="123"/>
      <c r="EH116" s="123"/>
      <c r="EI116" s="123"/>
      <c r="EJ116" s="123"/>
      <c r="EK116" s="123"/>
      <c r="EL116" s="123"/>
      <c r="EM116" s="123"/>
      <c r="EN116" s="123"/>
      <c r="EO116" s="123"/>
      <c r="EP116" s="123"/>
      <c r="EQ116" s="123"/>
      <c r="ER116" s="123"/>
      <c r="ES116" s="123"/>
      <c r="ET116" s="123"/>
      <c r="EU116" s="123"/>
      <c r="EV116" s="123"/>
      <c r="EW116" s="123"/>
      <c r="EX116" s="123"/>
      <c r="EY116" s="123"/>
      <c r="EZ116" s="123"/>
      <c r="FA116" s="123"/>
      <c r="FB116" s="123"/>
      <c r="FC116" s="123"/>
      <c r="FD116" s="123"/>
      <c r="FE116" s="123"/>
      <c r="FF116" s="123"/>
      <c r="FG116" s="123"/>
      <c r="FH116" s="123"/>
      <c r="FI116" s="123"/>
      <c r="FJ116" s="123"/>
      <c r="FK116" s="123"/>
      <c r="FL116" s="123"/>
      <c r="FM116" s="123"/>
      <c r="FN116" s="123"/>
      <c r="FO116" s="123"/>
      <c r="FP116" s="123"/>
      <c r="FQ116" s="123"/>
      <c r="FR116" s="123"/>
      <c r="FS116" s="123"/>
      <c r="FT116" s="123"/>
      <c r="FU116" s="123"/>
      <c r="FV116" s="123"/>
      <c r="FW116" s="123"/>
      <c r="FX116" s="123"/>
      <c r="FY116" s="123"/>
      <c r="FZ116" s="123"/>
      <c r="GA116" s="123"/>
      <c r="GB116" s="123"/>
      <c r="GC116" s="123"/>
      <c r="GD116" s="123"/>
      <c r="GE116" s="123"/>
      <c r="GF116" s="123"/>
      <c r="GG116" s="123"/>
      <c r="GH116" s="123"/>
      <c r="GI116" s="123"/>
      <c r="GJ116" s="123"/>
      <c r="GK116" s="123"/>
      <c r="GL116" s="123"/>
      <c r="GM116" s="123"/>
      <c r="GN116" s="123"/>
      <c r="GO116" s="123"/>
      <c r="GP116" s="123"/>
      <c r="GQ116" s="123"/>
      <c r="GR116" s="123"/>
      <c r="GS116" s="123"/>
      <c r="GT116" s="123"/>
      <c r="GU116" s="123"/>
      <c r="GV116" s="123"/>
      <c r="GW116" s="123"/>
      <c r="GX116" s="123"/>
      <c r="GY116" s="123"/>
      <c r="GZ116" s="123"/>
      <c r="HA116" s="123"/>
      <c r="HB116" s="123"/>
      <c r="HC116" s="123"/>
      <c r="HD116" s="123"/>
      <c r="HE116" s="123"/>
      <c r="HF116" s="123"/>
      <c r="HG116" s="123"/>
      <c r="HH116" s="123"/>
      <c r="HI116" s="123"/>
      <c r="HJ116" s="123"/>
      <c r="HK116" s="123"/>
      <c r="HL116" s="123"/>
      <c r="HM116" s="123"/>
      <c r="HN116" s="123"/>
      <c r="HO116" s="123"/>
      <c r="HP116" s="123"/>
      <c r="HQ116" s="123"/>
      <c r="HR116" s="123"/>
      <c r="HS116" s="123"/>
      <c r="HT116" s="123"/>
      <c r="HU116" s="123"/>
      <c r="HV116" s="123"/>
      <c r="HW116" s="123"/>
      <c r="HX116" s="123"/>
      <c r="HY116" s="123"/>
      <c r="HZ116" s="123"/>
      <c r="IA116" s="123"/>
      <c r="IB116" s="123"/>
      <c r="IC116" s="123"/>
      <c r="ID116" s="123"/>
    </row>
    <row r="117" spans="1:238" s="123" customFormat="1" ht="51">
      <c r="A117" s="267"/>
      <c r="B117" s="268">
        <v>124</v>
      </c>
      <c r="C117" s="40"/>
      <c r="D117" s="37"/>
      <c r="E117" s="71">
        <v>39505</v>
      </c>
      <c r="F117" s="37" t="s">
        <v>621</v>
      </c>
      <c r="G117" s="37" t="s">
        <v>632</v>
      </c>
      <c r="H117" s="66" t="s">
        <v>667</v>
      </c>
      <c r="I117" s="281" t="s">
        <v>687</v>
      </c>
      <c r="J117" s="64" t="s">
        <v>669</v>
      </c>
      <c r="K117" s="69">
        <v>1</v>
      </c>
      <c r="L117" s="40" t="s">
        <v>688</v>
      </c>
      <c r="M117" s="37">
        <v>2</v>
      </c>
      <c r="N117" s="466">
        <v>2.4</v>
      </c>
      <c r="O117" s="37" t="s">
        <v>683</v>
      </c>
      <c r="P117" s="37">
        <v>4096</v>
      </c>
      <c r="Q117" s="43">
        <v>4</v>
      </c>
      <c r="R117" s="62">
        <v>1</v>
      </c>
      <c r="S117" s="66" t="s">
        <v>689</v>
      </c>
      <c r="T117" s="66" t="s">
        <v>690</v>
      </c>
      <c r="U117" s="38" t="s">
        <v>674</v>
      </c>
      <c r="V117" s="292" t="s">
        <v>675</v>
      </c>
      <c r="W117" s="290" t="s">
        <v>215</v>
      </c>
      <c r="X117" s="36">
        <v>1</v>
      </c>
      <c r="Y117" s="37" t="s">
        <v>720</v>
      </c>
      <c r="Z117" s="37" t="s">
        <v>693</v>
      </c>
      <c r="AA117" s="66" t="s">
        <v>721</v>
      </c>
      <c r="AB117" s="113" t="s">
        <v>695</v>
      </c>
      <c r="AC117" s="52" t="s">
        <v>396</v>
      </c>
      <c r="AD117" s="493">
        <v>200</v>
      </c>
      <c r="AE117" s="494">
        <v>75</v>
      </c>
      <c r="AF117" s="488" t="s">
        <v>210</v>
      </c>
      <c r="AG117" s="52" t="s">
        <v>215</v>
      </c>
      <c r="AH117" s="272" t="s">
        <v>210</v>
      </c>
      <c r="AI117" s="37" t="s">
        <v>210</v>
      </c>
      <c r="AJ117" s="62"/>
      <c r="AK117" s="37" t="s">
        <v>215</v>
      </c>
      <c r="AL117" s="67" t="s">
        <v>676</v>
      </c>
      <c r="AM117" s="73" t="s">
        <v>676</v>
      </c>
      <c r="AN117" s="36">
        <v>100</v>
      </c>
      <c r="AO117" s="62">
        <v>1.4</v>
      </c>
      <c r="AP117" s="62">
        <v>3.8</v>
      </c>
      <c r="AQ117" s="204">
        <v>66.3</v>
      </c>
      <c r="AR117" s="70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</row>
    <row r="118" spans="1:238" s="3" customFormat="1" ht="51">
      <c r="A118" s="267"/>
      <c r="B118" s="268">
        <v>125</v>
      </c>
      <c r="C118" s="40"/>
      <c r="D118" s="37"/>
      <c r="E118" s="71">
        <v>39505</v>
      </c>
      <c r="F118" s="37" t="s">
        <v>621</v>
      </c>
      <c r="G118" s="37" t="s">
        <v>273</v>
      </c>
      <c r="H118" s="66" t="s">
        <v>667</v>
      </c>
      <c r="I118" s="281" t="s">
        <v>687</v>
      </c>
      <c r="J118" s="64" t="s">
        <v>669</v>
      </c>
      <c r="K118" s="69">
        <v>1</v>
      </c>
      <c r="L118" s="40" t="s">
        <v>688</v>
      </c>
      <c r="M118" s="37">
        <v>2</v>
      </c>
      <c r="N118" s="466">
        <v>2.4</v>
      </c>
      <c r="O118" s="37" t="s">
        <v>683</v>
      </c>
      <c r="P118" s="37">
        <v>4096</v>
      </c>
      <c r="Q118" s="43">
        <v>4</v>
      </c>
      <c r="R118" s="62">
        <v>1</v>
      </c>
      <c r="S118" s="66" t="s">
        <v>689</v>
      </c>
      <c r="T118" s="66" t="s">
        <v>690</v>
      </c>
      <c r="U118" s="38" t="s">
        <v>674</v>
      </c>
      <c r="V118" s="292" t="s">
        <v>675</v>
      </c>
      <c r="W118" s="52"/>
      <c r="X118" s="40">
        <v>0</v>
      </c>
      <c r="Y118" s="62"/>
      <c r="Z118" s="62"/>
      <c r="AA118" s="38"/>
      <c r="AB118" s="38"/>
      <c r="AC118" s="52" t="s">
        <v>396</v>
      </c>
      <c r="AD118" s="493">
        <v>200</v>
      </c>
      <c r="AE118" s="494">
        <v>75</v>
      </c>
      <c r="AF118" s="488" t="s">
        <v>210</v>
      </c>
      <c r="AG118" s="52" t="s">
        <v>215</v>
      </c>
      <c r="AH118" s="272" t="s">
        <v>210</v>
      </c>
      <c r="AI118" s="37" t="s">
        <v>210</v>
      </c>
      <c r="AJ118" s="62"/>
      <c r="AK118" s="37" t="s">
        <v>215</v>
      </c>
      <c r="AL118" s="67" t="s">
        <v>676</v>
      </c>
      <c r="AM118" s="73" t="s">
        <v>676</v>
      </c>
      <c r="AN118" s="36">
        <v>100</v>
      </c>
      <c r="AO118" s="62">
        <v>1.4</v>
      </c>
      <c r="AP118" s="62">
        <v>3.7</v>
      </c>
      <c r="AQ118" s="204">
        <v>56.3</v>
      </c>
      <c r="AR118" s="70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  <c r="CW118" s="102"/>
      <c r="CX118" s="102"/>
      <c r="CY118" s="102"/>
      <c r="CZ118" s="102"/>
      <c r="DA118" s="102"/>
      <c r="DB118" s="102"/>
      <c r="DC118" s="102"/>
      <c r="DD118" s="102"/>
      <c r="DE118" s="102"/>
      <c r="DF118" s="102"/>
      <c r="DG118" s="102"/>
      <c r="DH118" s="102"/>
      <c r="DI118" s="102"/>
      <c r="DJ118" s="102"/>
      <c r="DK118" s="102"/>
      <c r="DL118" s="102"/>
      <c r="DM118" s="102"/>
      <c r="DN118" s="102"/>
      <c r="DO118" s="102"/>
      <c r="DP118" s="102"/>
      <c r="DQ118" s="102"/>
      <c r="DR118" s="102"/>
      <c r="DS118" s="102"/>
      <c r="DT118" s="102"/>
      <c r="DU118" s="102"/>
      <c r="DV118" s="102"/>
      <c r="DW118" s="102"/>
      <c r="DX118" s="102"/>
      <c r="DY118" s="102"/>
      <c r="DZ118" s="102"/>
      <c r="EA118" s="102"/>
      <c r="EB118" s="102"/>
      <c r="EC118" s="102"/>
      <c r="ED118" s="102"/>
      <c r="EE118" s="102"/>
      <c r="EF118" s="102"/>
      <c r="EG118" s="102"/>
      <c r="EH118" s="102"/>
      <c r="EI118" s="102"/>
      <c r="EJ118" s="102"/>
      <c r="EK118" s="102"/>
      <c r="EL118" s="102"/>
      <c r="EM118" s="102"/>
      <c r="EN118" s="102"/>
      <c r="EO118" s="102"/>
      <c r="EP118" s="102"/>
      <c r="EQ118" s="102"/>
      <c r="ER118" s="102"/>
      <c r="ES118" s="102"/>
      <c r="ET118" s="102"/>
      <c r="EU118" s="102"/>
      <c r="EV118" s="102"/>
      <c r="EW118" s="102"/>
      <c r="EX118" s="102"/>
      <c r="EY118" s="102"/>
      <c r="EZ118" s="102"/>
      <c r="FA118" s="102"/>
      <c r="FB118" s="102"/>
      <c r="FC118" s="102"/>
      <c r="FD118" s="102"/>
      <c r="FE118" s="102"/>
      <c r="FF118" s="102"/>
      <c r="FG118" s="102"/>
      <c r="FH118" s="102"/>
      <c r="FI118" s="102"/>
      <c r="FJ118" s="102"/>
      <c r="FK118" s="102"/>
      <c r="FL118" s="102"/>
      <c r="FM118" s="102"/>
      <c r="FN118" s="102"/>
      <c r="FO118" s="102"/>
      <c r="FP118" s="102"/>
      <c r="FQ118" s="102"/>
      <c r="FR118" s="102"/>
      <c r="FS118" s="102"/>
      <c r="FT118" s="102"/>
      <c r="FU118" s="102"/>
      <c r="FV118" s="102"/>
      <c r="FW118" s="102"/>
      <c r="FX118" s="102"/>
      <c r="FY118" s="102"/>
      <c r="FZ118" s="102"/>
      <c r="GA118" s="102"/>
      <c r="GB118" s="102"/>
      <c r="GC118" s="102"/>
      <c r="GD118" s="102"/>
      <c r="GE118" s="102"/>
      <c r="GF118" s="102"/>
      <c r="GG118" s="102"/>
      <c r="GH118" s="102"/>
      <c r="GI118" s="102"/>
      <c r="GJ118" s="102"/>
      <c r="GK118" s="102"/>
      <c r="GL118" s="102"/>
      <c r="GM118" s="102"/>
      <c r="GN118" s="102"/>
      <c r="GO118" s="102"/>
      <c r="GP118" s="102"/>
      <c r="GQ118" s="102"/>
      <c r="GR118" s="102"/>
      <c r="GS118" s="102"/>
      <c r="GT118" s="102"/>
      <c r="GU118" s="102"/>
      <c r="GV118" s="102"/>
      <c r="GW118" s="102"/>
      <c r="GX118" s="102"/>
      <c r="GY118" s="102"/>
      <c r="GZ118" s="102"/>
      <c r="HA118" s="102"/>
      <c r="HB118" s="102"/>
      <c r="HC118" s="102"/>
      <c r="HD118" s="102"/>
      <c r="HE118" s="102"/>
      <c r="HF118" s="102"/>
      <c r="HG118" s="102"/>
      <c r="HH118" s="102"/>
      <c r="HI118" s="102"/>
      <c r="HJ118" s="102"/>
      <c r="HK118" s="102"/>
      <c r="HL118" s="102"/>
      <c r="HM118" s="102"/>
      <c r="HN118" s="102"/>
      <c r="HO118" s="102"/>
      <c r="HP118" s="102"/>
      <c r="HQ118" s="102"/>
      <c r="HR118" s="102"/>
      <c r="HS118" s="102"/>
      <c r="HT118" s="102"/>
      <c r="HU118" s="102"/>
      <c r="HV118" s="102"/>
      <c r="HW118" s="102"/>
      <c r="HX118" s="102"/>
      <c r="HY118" s="102"/>
      <c r="HZ118" s="102"/>
      <c r="IA118" s="102"/>
      <c r="IB118" s="102"/>
      <c r="IC118" s="102"/>
      <c r="ID118" s="102"/>
    </row>
    <row r="119" spans="1:238" s="102" customFormat="1" ht="38.25">
      <c r="A119" s="267"/>
      <c r="B119" s="268">
        <v>126</v>
      </c>
      <c r="C119" s="40"/>
      <c r="D119" s="37"/>
      <c r="E119" s="71">
        <v>39505</v>
      </c>
      <c r="F119" s="37" t="s">
        <v>621</v>
      </c>
      <c r="G119" s="37" t="s">
        <v>273</v>
      </c>
      <c r="H119" s="66" t="s">
        <v>667</v>
      </c>
      <c r="I119" s="281" t="s">
        <v>687</v>
      </c>
      <c r="J119" s="64" t="s">
        <v>669</v>
      </c>
      <c r="K119" s="69">
        <v>1</v>
      </c>
      <c r="L119" s="40" t="s">
        <v>722</v>
      </c>
      <c r="M119" s="62">
        <v>2</v>
      </c>
      <c r="N119" s="466">
        <v>2</v>
      </c>
      <c r="O119" s="37" t="s">
        <v>671</v>
      </c>
      <c r="P119" s="37">
        <v>4096</v>
      </c>
      <c r="Q119" s="43">
        <v>4</v>
      </c>
      <c r="R119" s="62">
        <v>1</v>
      </c>
      <c r="S119" s="66" t="s">
        <v>723</v>
      </c>
      <c r="T119" s="66" t="s">
        <v>673</v>
      </c>
      <c r="U119" s="38"/>
      <c r="V119" s="292" t="s">
        <v>675</v>
      </c>
      <c r="W119" s="52"/>
      <c r="X119" s="40">
        <v>0</v>
      </c>
      <c r="Y119" s="62"/>
      <c r="Z119" s="62"/>
      <c r="AA119" s="38"/>
      <c r="AB119" s="38"/>
      <c r="AC119" s="52" t="s">
        <v>396</v>
      </c>
      <c r="AD119" s="493">
        <v>160</v>
      </c>
      <c r="AE119" s="494">
        <v>75</v>
      </c>
      <c r="AF119" s="488" t="s">
        <v>210</v>
      </c>
      <c r="AG119" s="52" t="s">
        <v>215</v>
      </c>
      <c r="AH119" s="272" t="s">
        <v>210</v>
      </c>
      <c r="AI119" s="37" t="s">
        <v>210</v>
      </c>
      <c r="AJ119" s="62"/>
      <c r="AK119" s="37" t="s">
        <v>215</v>
      </c>
      <c r="AL119" s="67" t="s">
        <v>676</v>
      </c>
      <c r="AM119" s="73" t="s">
        <v>676</v>
      </c>
      <c r="AN119" s="36">
        <v>100</v>
      </c>
      <c r="AO119" s="62">
        <v>1.1</v>
      </c>
      <c r="AP119" s="62">
        <v>3.55</v>
      </c>
      <c r="AQ119" s="204">
        <v>40.3</v>
      </c>
      <c r="AR119" s="70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</row>
    <row r="120" spans="1:238" s="102" customFormat="1" ht="76.5">
      <c r="A120" s="267"/>
      <c r="B120" s="268">
        <v>127</v>
      </c>
      <c r="C120" s="40"/>
      <c r="D120" s="37"/>
      <c r="E120" s="74">
        <v>39479</v>
      </c>
      <c r="F120" s="37" t="s">
        <v>216</v>
      </c>
      <c r="G120" s="37" t="s">
        <v>273</v>
      </c>
      <c r="H120" s="65" t="s">
        <v>724</v>
      </c>
      <c r="I120" s="65" t="s">
        <v>725</v>
      </c>
      <c r="J120" s="49" t="s">
        <v>726</v>
      </c>
      <c r="K120" s="57">
        <v>1</v>
      </c>
      <c r="L120" s="293" t="s">
        <v>727</v>
      </c>
      <c r="M120" s="37">
        <v>2</v>
      </c>
      <c r="N120" s="466">
        <v>2.1</v>
      </c>
      <c r="O120" s="37" t="s">
        <v>728</v>
      </c>
      <c r="P120" s="37">
        <v>4096</v>
      </c>
      <c r="Q120" s="43">
        <v>4</v>
      </c>
      <c r="R120" s="37">
        <v>1</v>
      </c>
      <c r="S120" s="49" t="s">
        <v>729</v>
      </c>
      <c r="T120" s="65" t="s">
        <v>673</v>
      </c>
      <c r="U120" s="65" t="s">
        <v>620</v>
      </c>
      <c r="V120" s="49" t="s">
        <v>397</v>
      </c>
      <c r="W120" s="52"/>
      <c r="X120" s="40">
        <v>0</v>
      </c>
      <c r="Y120" s="72"/>
      <c r="Z120" s="72"/>
      <c r="AA120" s="65"/>
      <c r="AB120" s="65"/>
      <c r="AC120" s="57" t="s">
        <v>214</v>
      </c>
      <c r="AD120" s="487" t="s">
        <v>730</v>
      </c>
      <c r="AE120" s="495">
        <v>0.86</v>
      </c>
      <c r="AF120" s="488" t="s">
        <v>215</v>
      </c>
      <c r="AG120" s="57" t="s">
        <v>215</v>
      </c>
      <c r="AH120" s="58" t="s">
        <v>210</v>
      </c>
      <c r="AI120" s="39" t="s">
        <v>210</v>
      </c>
      <c r="AJ120" s="39" t="s">
        <v>215</v>
      </c>
      <c r="AK120" s="39" t="s">
        <v>215</v>
      </c>
      <c r="AL120" s="67" t="s">
        <v>731</v>
      </c>
      <c r="AM120" s="67" t="s">
        <v>732</v>
      </c>
      <c r="AN120" s="50" t="s">
        <v>369</v>
      </c>
      <c r="AO120" s="39">
        <v>0.3</v>
      </c>
      <c r="AP120" s="37">
        <v>0.7</v>
      </c>
      <c r="AQ120" s="52">
        <v>32</v>
      </c>
      <c r="AR120" s="68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</row>
    <row r="121" spans="1:238" s="1" customFormat="1" ht="76.5">
      <c r="A121" s="267"/>
      <c r="B121" s="268">
        <v>128</v>
      </c>
      <c r="C121" s="40"/>
      <c r="D121" s="37"/>
      <c r="E121" s="74">
        <v>39479</v>
      </c>
      <c r="F121" s="37" t="s">
        <v>216</v>
      </c>
      <c r="G121" s="37" t="s">
        <v>273</v>
      </c>
      <c r="H121" s="65" t="s">
        <v>724</v>
      </c>
      <c r="I121" s="65" t="s">
        <v>725</v>
      </c>
      <c r="J121" s="49" t="s">
        <v>726</v>
      </c>
      <c r="K121" s="57">
        <v>1</v>
      </c>
      <c r="L121" s="293" t="s">
        <v>727</v>
      </c>
      <c r="M121" s="37">
        <v>2</v>
      </c>
      <c r="N121" s="466">
        <v>2.1</v>
      </c>
      <c r="O121" s="37" t="s">
        <v>728</v>
      </c>
      <c r="P121" s="37">
        <v>4096</v>
      </c>
      <c r="Q121" s="43">
        <v>4</v>
      </c>
      <c r="R121" s="37">
        <v>1</v>
      </c>
      <c r="S121" s="49" t="s">
        <v>729</v>
      </c>
      <c r="T121" s="65" t="s">
        <v>673</v>
      </c>
      <c r="U121" s="65" t="s">
        <v>620</v>
      </c>
      <c r="V121" s="49" t="s">
        <v>397</v>
      </c>
      <c r="W121" s="52"/>
      <c r="X121" s="40">
        <v>0</v>
      </c>
      <c r="Y121" s="72"/>
      <c r="Z121" s="72"/>
      <c r="AA121" s="65"/>
      <c r="AB121" s="65"/>
      <c r="AC121" s="57" t="s">
        <v>214</v>
      </c>
      <c r="AD121" s="487" t="s">
        <v>730</v>
      </c>
      <c r="AE121" s="495">
        <v>0.86</v>
      </c>
      <c r="AF121" s="488" t="s">
        <v>215</v>
      </c>
      <c r="AG121" s="57" t="s">
        <v>215</v>
      </c>
      <c r="AH121" s="58" t="s">
        <v>210</v>
      </c>
      <c r="AI121" s="39" t="s">
        <v>210</v>
      </c>
      <c r="AJ121" s="39" t="s">
        <v>215</v>
      </c>
      <c r="AK121" s="39" t="s">
        <v>215</v>
      </c>
      <c r="AL121" s="67" t="s">
        <v>731</v>
      </c>
      <c r="AM121" s="67" t="s">
        <v>732</v>
      </c>
      <c r="AN121" s="50" t="s">
        <v>369</v>
      </c>
      <c r="AO121" s="39">
        <v>0.3</v>
      </c>
      <c r="AP121" s="37">
        <v>0.7</v>
      </c>
      <c r="AQ121" s="52">
        <v>30</v>
      </c>
      <c r="AR121" s="6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  <c r="BV121" s="118"/>
      <c r="BW121" s="118"/>
      <c r="BX121" s="118"/>
      <c r="BY121" s="118"/>
      <c r="BZ121" s="118"/>
      <c r="CA121" s="118"/>
      <c r="CB121" s="118"/>
      <c r="CC121" s="118"/>
      <c r="CD121" s="118"/>
      <c r="CE121" s="118"/>
      <c r="CF121" s="118"/>
      <c r="CG121" s="118"/>
      <c r="CH121" s="118"/>
      <c r="CI121" s="118"/>
      <c r="CJ121" s="118"/>
      <c r="CK121" s="118"/>
      <c r="CL121" s="118"/>
      <c r="CM121" s="118"/>
      <c r="CN121" s="118"/>
      <c r="CO121" s="118"/>
      <c r="CP121" s="118"/>
      <c r="CQ121" s="118"/>
      <c r="CR121" s="118"/>
      <c r="CS121" s="118"/>
      <c r="CT121" s="118"/>
      <c r="CU121" s="118"/>
      <c r="CV121" s="118"/>
      <c r="CW121" s="118"/>
      <c r="CX121" s="118"/>
      <c r="CY121" s="118"/>
      <c r="CZ121" s="118"/>
      <c r="DA121" s="118"/>
      <c r="DB121" s="118"/>
      <c r="DC121" s="118"/>
      <c r="DD121" s="118"/>
      <c r="DE121" s="118"/>
      <c r="DF121" s="118"/>
      <c r="DG121" s="118"/>
      <c r="DH121" s="118"/>
      <c r="DI121" s="118"/>
      <c r="DJ121" s="118"/>
      <c r="DK121" s="118"/>
      <c r="DL121" s="118"/>
      <c r="DM121" s="118"/>
      <c r="DN121" s="118"/>
      <c r="DO121" s="118"/>
      <c r="DP121" s="118"/>
      <c r="DQ121" s="118"/>
      <c r="DR121" s="118"/>
      <c r="DS121" s="118"/>
      <c r="DT121" s="118"/>
      <c r="DU121" s="118"/>
      <c r="DV121" s="118"/>
      <c r="DW121" s="118"/>
      <c r="DX121" s="118"/>
      <c r="DY121" s="118"/>
      <c r="DZ121" s="118"/>
      <c r="EA121" s="118"/>
      <c r="EB121" s="118"/>
      <c r="EC121" s="118"/>
      <c r="ED121" s="118"/>
      <c r="EE121" s="118"/>
      <c r="EF121" s="118"/>
      <c r="EG121" s="118"/>
      <c r="EH121" s="118"/>
      <c r="EI121" s="118"/>
      <c r="EJ121" s="118"/>
      <c r="EK121" s="118"/>
      <c r="EL121" s="118"/>
      <c r="EM121" s="118"/>
      <c r="EN121" s="118"/>
      <c r="EO121" s="118"/>
      <c r="EP121" s="118"/>
      <c r="EQ121" s="118"/>
      <c r="ER121" s="118"/>
      <c r="ES121" s="118"/>
      <c r="ET121" s="118"/>
      <c r="EU121" s="118"/>
      <c r="EV121" s="118"/>
      <c r="EW121" s="118"/>
      <c r="EX121" s="118"/>
      <c r="EY121" s="118"/>
      <c r="EZ121" s="118"/>
      <c r="FA121" s="118"/>
      <c r="FB121" s="118"/>
      <c r="FC121" s="118"/>
      <c r="FD121" s="118"/>
      <c r="FE121" s="118"/>
      <c r="FF121" s="118"/>
      <c r="FG121" s="118"/>
      <c r="FH121" s="118"/>
      <c r="FI121" s="118"/>
      <c r="FJ121" s="118"/>
      <c r="FK121" s="118"/>
      <c r="FL121" s="118"/>
      <c r="FM121" s="118"/>
      <c r="FN121" s="118"/>
      <c r="FO121" s="118"/>
      <c r="FP121" s="118"/>
      <c r="FQ121" s="118"/>
      <c r="FR121" s="118"/>
      <c r="FS121" s="118"/>
      <c r="FT121" s="118"/>
      <c r="FU121" s="118"/>
      <c r="FV121" s="118"/>
      <c r="FW121" s="118"/>
      <c r="FX121" s="118"/>
      <c r="FY121" s="118"/>
      <c r="FZ121" s="118"/>
      <c r="GA121" s="118"/>
      <c r="GB121" s="118"/>
      <c r="GC121" s="118"/>
      <c r="GD121" s="118"/>
      <c r="GE121" s="118"/>
      <c r="GF121" s="118"/>
      <c r="GG121" s="118"/>
      <c r="GH121" s="118"/>
      <c r="GI121" s="118"/>
      <c r="GJ121" s="118"/>
      <c r="GK121" s="118"/>
      <c r="GL121" s="118"/>
      <c r="GM121" s="118"/>
      <c r="GN121" s="118"/>
      <c r="GO121" s="118"/>
      <c r="GP121" s="118"/>
      <c r="GQ121" s="118"/>
      <c r="GR121" s="118"/>
      <c r="GS121" s="118"/>
      <c r="GT121" s="118"/>
      <c r="GU121" s="118"/>
      <c r="GV121" s="118"/>
      <c r="GW121" s="118"/>
      <c r="GX121" s="118"/>
      <c r="GY121" s="118"/>
      <c r="GZ121" s="118"/>
      <c r="HA121" s="118"/>
      <c r="HB121" s="118"/>
      <c r="HC121" s="118"/>
      <c r="HD121" s="118"/>
      <c r="HE121" s="118"/>
      <c r="HF121" s="118"/>
      <c r="HG121" s="118"/>
      <c r="HH121" s="118"/>
      <c r="HI121" s="118"/>
      <c r="HJ121" s="118"/>
      <c r="HK121" s="118"/>
      <c r="HL121" s="118"/>
      <c r="HM121" s="118"/>
      <c r="HN121" s="118"/>
      <c r="HO121" s="118"/>
      <c r="HP121" s="118"/>
      <c r="HQ121" s="118"/>
      <c r="HR121" s="118"/>
      <c r="HS121" s="118"/>
      <c r="HT121" s="118"/>
      <c r="HU121" s="118"/>
      <c r="HV121" s="118"/>
      <c r="HW121" s="118"/>
      <c r="HX121" s="118"/>
      <c r="HY121" s="118"/>
      <c r="HZ121" s="118"/>
      <c r="IA121" s="118"/>
      <c r="IB121" s="118"/>
      <c r="IC121" s="118"/>
      <c r="ID121" s="118"/>
    </row>
    <row r="122" spans="1:238" s="5" customFormat="1" ht="76.5">
      <c r="A122" s="267"/>
      <c r="B122" s="268">
        <v>129</v>
      </c>
      <c r="C122" s="40"/>
      <c r="D122" s="37"/>
      <c r="E122" s="74">
        <v>39479</v>
      </c>
      <c r="F122" s="37" t="s">
        <v>216</v>
      </c>
      <c r="G122" s="37" t="s">
        <v>273</v>
      </c>
      <c r="H122" s="65" t="s">
        <v>724</v>
      </c>
      <c r="I122" s="65" t="s">
        <v>725</v>
      </c>
      <c r="J122" s="49" t="s">
        <v>726</v>
      </c>
      <c r="K122" s="57">
        <v>1</v>
      </c>
      <c r="L122" s="40" t="s">
        <v>733</v>
      </c>
      <c r="M122" s="39">
        <v>2</v>
      </c>
      <c r="N122" s="465">
        <v>1.9</v>
      </c>
      <c r="O122" s="37" t="s">
        <v>728</v>
      </c>
      <c r="P122" s="37">
        <v>4096</v>
      </c>
      <c r="Q122" s="43">
        <v>4</v>
      </c>
      <c r="R122" s="39">
        <v>1</v>
      </c>
      <c r="S122" s="49" t="s">
        <v>729</v>
      </c>
      <c r="T122" s="65" t="s">
        <v>673</v>
      </c>
      <c r="U122" s="65" t="s">
        <v>620</v>
      </c>
      <c r="V122" s="49" t="s">
        <v>397</v>
      </c>
      <c r="W122" s="57"/>
      <c r="X122" s="40">
        <v>0</v>
      </c>
      <c r="Y122" s="37"/>
      <c r="Z122" s="37"/>
      <c r="AA122" s="65"/>
      <c r="AB122" s="49"/>
      <c r="AC122" s="57" t="s">
        <v>214</v>
      </c>
      <c r="AD122" s="487" t="s">
        <v>730</v>
      </c>
      <c r="AE122" s="496">
        <v>0.85</v>
      </c>
      <c r="AF122" s="489" t="s">
        <v>215</v>
      </c>
      <c r="AG122" s="57" t="s">
        <v>215</v>
      </c>
      <c r="AH122" s="58" t="s">
        <v>210</v>
      </c>
      <c r="AI122" s="39" t="s">
        <v>210</v>
      </c>
      <c r="AJ122" s="39" t="s">
        <v>215</v>
      </c>
      <c r="AK122" s="39" t="s">
        <v>215</v>
      </c>
      <c r="AL122" s="67" t="s">
        <v>731</v>
      </c>
      <c r="AM122" s="67" t="s">
        <v>732</v>
      </c>
      <c r="AN122" s="50" t="s">
        <v>369</v>
      </c>
      <c r="AO122" s="39">
        <v>0.6</v>
      </c>
      <c r="AP122" s="39">
        <v>1.3</v>
      </c>
      <c r="AQ122" s="57">
        <v>34</v>
      </c>
      <c r="AR122" s="53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</row>
    <row r="123" spans="1:238" s="5" customFormat="1" ht="76.5">
      <c r="A123" s="267"/>
      <c r="B123" s="268">
        <v>130</v>
      </c>
      <c r="C123" s="40"/>
      <c r="D123" s="37"/>
      <c r="E123" s="74">
        <v>39479</v>
      </c>
      <c r="F123" s="37" t="s">
        <v>216</v>
      </c>
      <c r="G123" s="37" t="s">
        <v>632</v>
      </c>
      <c r="H123" s="65" t="s">
        <v>724</v>
      </c>
      <c r="I123" s="65" t="s">
        <v>725</v>
      </c>
      <c r="J123" s="49" t="s">
        <v>726</v>
      </c>
      <c r="K123" s="57">
        <v>1</v>
      </c>
      <c r="L123" s="293" t="s">
        <v>734</v>
      </c>
      <c r="M123" s="39">
        <v>1</v>
      </c>
      <c r="N123" s="465">
        <v>2</v>
      </c>
      <c r="O123" s="37" t="s">
        <v>728</v>
      </c>
      <c r="P123" s="37">
        <v>4096</v>
      </c>
      <c r="Q123" s="43">
        <v>4</v>
      </c>
      <c r="R123" s="39">
        <v>1</v>
      </c>
      <c r="S123" s="49" t="s">
        <v>729</v>
      </c>
      <c r="T123" s="65" t="s">
        <v>673</v>
      </c>
      <c r="U123" s="65" t="s">
        <v>620</v>
      </c>
      <c r="V123" s="49" t="s">
        <v>397</v>
      </c>
      <c r="W123" s="57"/>
      <c r="X123" s="40">
        <v>0</v>
      </c>
      <c r="Y123" s="37"/>
      <c r="Z123" s="37"/>
      <c r="AA123" s="65"/>
      <c r="AB123" s="49"/>
      <c r="AC123" s="57" t="s">
        <v>214</v>
      </c>
      <c r="AD123" s="487" t="s">
        <v>730</v>
      </c>
      <c r="AE123" s="496">
        <v>0.85</v>
      </c>
      <c r="AF123" s="489" t="s">
        <v>215</v>
      </c>
      <c r="AG123" s="57" t="s">
        <v>215</v>
      </c>
      <c r="AH123" s="58" t="s">
        <v>210</v>
      </c>
      <c r="AI123" s="39" t="s">
        <v>210</v>
      </c>
      <c r="AJ123" s="39" t="s">
        <v>215</v>
      </c>
      <c r="AK123" s="39" t="s">
        <v>215</v>
      </c>
      <c r="AL123" s="67" t="s">
        <v>731</v>
      </c>
      <c r="AM123" s="67" t="s">
        <v>732</v>
      </c>
      <c r="AN123" s="50" t="s">
        <v>369</v>
      </c>
      <c r="AO123" s="39">
        <v>0.6</v>
      </c>
      <c r="AP123" s="39">
        <v>1.2</v>
      </c>
      <c r="AQ123" s="57">
        <v>31</v>
      </c>
      <c r="AR123" s="53"/>
      <c r="AS123" s="123"/>
      <c r="AT123" s="123"/>
      <c r="AU123" s="123"/>
      <c r="AV123" s="123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3"/>
      <c r="BW123" s="123"/>
      <c r="BX123" s="123"/>
      <c r="BY123" s="123"/>
      <c r="BZ123" s="123"/>
      <c r="CA123" s="123"/>
      <c r="CB123" s="123"/>
      <c r="CC123" s="123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3"/>
      <c r="CV123" s="123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23"/>
      <c r="EF123" s="123"/>
      <c r="EG123" s="123"/>
      <c r="EH123" s="123"/>
      <c r="EI123" s="123"/>
      <c r="EJ123" s="123"/>
      <c r="EK123" s="123"/>
      <c r="EL123" s="123"/>
      <c r="EM123" s="123"/>
      <c r="EN123" s="123"/>
      <c r="EO123" s="123"/>
      <c r="EP123" s="123"/>
      <c r="EQ123" s="123"/>
      <c r="ER123" s="123"/>
      <c r="ES123" s="123"/>
      <c r="ET123" s="123"/>
      <c r="EU123" s="123"/>
      <c r="EV123" s="123"/>
      <c r="EW123" s="123"/>
      <c r="EX123" s="123"/>
      <c r="EY123" s="123"/>
      <c r="EZ123" s="123"/>
      <c r="FA123" s="123"/>
      <c r="FB123" s="123"/>
      <c r="FC123" s="123"/>
      <c r="FD123" s="123"/>
      <c r="FE123" s="123"/>
      <c r="FF123" s="123"/>
      <c r="FG123" s="123"/>
      <c r="FH123" s="123"/>
      <c r="FI123" s="123"/>
      <c r="FJ123" s="123"/>
      <c r="FK123" s="123"/>
      <c r="FL123" s="123"/>
      <c r="FM123" s="123"/>
      <c r="FN123" s="123"/>
      <c r="FO123" s="123"/>
      <c r="FP123" s="123"/>
      <c r="FQ123" s="123"/>
      <c r="FR123" s="123"/>
      <c r="FS123" s="123"/>
      <c r="FT123" s="123"/>
      <c r="FU123" s="123"/>
      <c r="FV123" s="123"/>
      <c r="FW123" s="123"/>
      <c r="FX123" s="123"/>
      <c r="FY123" s="123"/>
      <c r="FZ123" s="123"/>
      <c r="GA123" s="123"/>
      <c r="GB123" s="123"/>
      <c r="GC123" s="123"/>
      <c r="GD123" s="123"/>
      <c r="GE123" s="123"/>
      <c r="GF123" s="123"/>
      <c r="GG123" s="123"/>
      <c r="GH123" s="123"/>
      <c r="GI123" s="123"/>
      <c r="GJ123" s="123"/>
      <c r="GK123" s="123"/>
      <c r="GL123" s="123"/>
      <c r="GM123" s="123"/>
      <c r="GN123" s="123"/>
      <c r="GO123" s="123"/>
      <c r="GP123" s="123"/>
      <c r="GQ123" s="123"/>
      <c r="GR123" s="123"/>
      <c r="GS123" s="123"/>
      <c r="GT123" s="123"/>
      <c r="GU123" s="123"/>
      <c r="GV123" s="123"/>
      <c r="GW123" s="123"/>
      <c r="GX123" s="123"/>
      <c r="GY123" s="123"/>
      <c r="GZ123" s="123"/>
      <c r="HA123" s="123"/>
      <c r="HB123" s="123"/>
      <c r="HC123" s="123"/>
      <c r="HD123" s="123"/>
      <c r="HE123" s="123"/>
      <c r="HF123" s="123"/>
      <c r="HG123" s="123"/>
      <c r="HH123" s="123"/>
      <c r="HI123" s="123"/>
      <c r="HJ123" s="123"/>
      <c r="HK123" s="123"/>
      <c r="HL123" s="123"/>
      <c r="HM123" s="123"/>
      <c r="HN123" s="123"/>
      <c r="HO123" s="123"/>
      <c r="HP123" s="123"/>
      <c r="HQ123" s="123"/>
      <c r="HR123" s="123"/>
      <c r="HS123" s="123"/>
      <c r="HT123" s="123"/>
      <c r="HU123" s="123"/>
      <c r="HV123" s="123"/>
      <c r="HW123" s="123"/>
      <c r="HX123" s="123"/>
      <c r="HY123" s="123"/>
      <c r="HZ123" s="123"/>
      <c r="IA123" s="123"/>
      <c r="IB123" s="123"/>
      <c r="IC123" s="123"/>
      <c r="ID123" s="123"/>
    </row>
    <row r="124" spans="1:238" s="5" customFormat="1" ht="76.5">
      <c r="A124" s="267"/>
      <c r="B124" s="268">
        <v>131</v>
      </c>
      <c r="C124" s="40"/>
      <c r="D124" s="37"/>
      <c r="E124" s="74">
        <v>39479</v>
      </c>
      <c r="F124" s="37" t="s">
        <v>216</v>
      </c>
      <c r="G124" s="37" t="s">
        <v>273</v>
      </c>
      <c r="H124" s="65" t="s">
        <v>735</v>
      </c>
      <c r="I124" s="65" t="s">
        <v>725</v>
      </c>
      <c r="J124" s="49" t="s">
        <v>726</v>
      </c>
      <c r="K124" s="52">
        <v>1</v>
      </c>
      <c r="L124" s="293" t="s">
        <v>736</v>
      </c>
      <c r="M124" s="37">
        <v>2</v>
      </c>
      <c r="N124" s="466">
        <v>1.2</v>
      </c>
      <c r="O124" s="37" t="s">
        <v>737</v>
      </c>
      <c r="P124" s="37">
        <v>3072</v>
      </c>
      <c r="Q124" s="43">
        <v>3</v>
      </c>
      <c r="R124" s="37">
        <v>1</v>
      </c>
      <c r="S124" s="65" t="s">
        <v>729</v>
      </c>
      <c r="T124" s="65" t="s">
        <v>738</v>
      </c>
      <c r="U124" s="49" t="s">
        <v>620</v>
      </c>
      <c r="V124" s="65" t="s">
        <v>397</v>
      </c>
      <c r="W124" s="52"/>
      <c r="X124" s="40">
        <v>0</v>
      </c>
      <c r="Y124" s="72"/>
      <c r="Z124" s="72"/>
      <c r="AA124" s="65"/>
      <c r="AB124" s="65"/>
      <c r="AC124" s="57" t="s">
        <v>214</v>
      </c>
      <c r="AD124" s="492" t="s">
        <v>739</v>
      </c>
      <c r="AE124" s="495">
        <v>0.85</v>
      </c>
      <c r="AF124" s="488" t="s">
        <v>215</v>
      </c>
      <c r="AG124" s="57" t="s">
        <v>215</v>
      </c>
      <c r="AH124" s="58" t="s">
        <v>215</v>
      </c>
      <c r="AI124" s="39" t="s">
        <v>215</v>
      </c>
      <c r="AJ124" s="39" t="s">
        <v>215</v>
      </c>
      <c r="AK124" s="39" t="s">
        <v>215</v>
      </c>
      <c r="AL124" s="67" t="s">
        <v>731</v>
      </c>
      <c r="AM124" s="67" t="s">
        <v>732</v>
      </c>
      <c r="AN124" s="50" t="s">
        <v>369</v>
      </c>
      <c r="AO124" s="37">
        <v>1</v>
      </c>
      <c r="AP124" s="37">
        <v>1.5</v>
      </c>
      <c r="AQ124" s="52">
        <v>16</v>
      </c>
      <c r="AR124" s="68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</row>
    <row r="125" spans="1:238" s="144" customFormat="1" ht="76.5">
      <c r="A125" s="267"/>
      <c r="B125" s="268">
        <v>132</v>
      </c>
      <c r="C125" s="40"/>
      <c r="D125" s="37"/>
      <c r="E125" s="74">
        <v>39479</v>
      </c>
      <c r="F125" s="37" t="s">
        <v>216</v>
      </c>
      <c r="G125" s="37" t="s">
        <v>273</v>
      </c>
      <c r="H125" s="65" t="s">
        <v>735</v>
      </c>
      <c r="I125" s="65" t="s">
        <v>725</v>
      </c>
      <c r="J125" s="49" t="s">
        <v>726</v>
      </c>
      <c r="K125" s="52">
        <v>1</v>
      </c>
      <c r="L125" s="293" t="s">
        <v>736</v>
      </c>
      <c r="M125" s="37">
        <v>2</v>
      </c>
      <c r="N125" s="466">
        <v>1.2</v>
      </c>
      <c r="O125" s="37" t="s">
        <v>740</v>
      </c>
      <c r="P125" s="37">
        <v>2560</v>
      </c>
      <c r="Q125" s="43">
        <v>2.5</v>
      </c>
      <c r="R125" s="37">
        <v>1</v>
      </c>
      <c r="S125" s="65" t="s">
        <v>741</v>
      </c>
      <c r="T125" s="65" t="s">
        <v>738</v>
      </c>
      <c r="U125" s="65" t="s">
        <v>620</v>
      </c>
      <c r="V125" s="65" t="s">
        <v>397</v>
      </c>
      <c r="W125" s="52"/>
      <c r="X125" s="40">
        <v>0</v>
      </c>
      <c r="Y125" s="72"/>
      <c r="Z125" s="72"/>
      <c r="AA125" s="65"/>
      <c r="AB125" s="65"/>
      <c r="AC125" s="57" t="s">
        <v>214</v>
      </c>
      <c r="AD125" s="492" t="s">
        <v>739</v>
      </c>
      <c r="AE125" s="495">
        <v>0.85</v>
      </c>
      <c r="AF125" s="488" t="s">
        <v>215</v>
      </c>
      <c r="AG125" s="57" t="s">
        <v>215</v>
      </c>
      <c r="AH125" s="58" t="s">
        <v>215</v>
      </c>
      <c r="AI125" s="39" t="s">
        <v>215</v>
      </c>
      <c r="AJ125" s="39" t="s">
        <v>215</v>
      </c>
      <c r="AK125" s="39" t="s">
        <v>215</v>
      </c>
      <c r="AL125" s="67" t="s">
        <v>731</v>
      </c>
      <c r="AM125" s="67" t="s">
        <v>732</v>
      </c>
      <c r="AN125" s="50" t="s">
        <v>369</v>
      </c>
      <c r="AO125" s="62">
        <v>0.9</v>
      </c>
      <c r="AP125" s="62">
        <v>1.1</v>
      </c>
      <c r="AQ125" s="52">
        <v>14</v>
      </c>
      <c r="AR125" s="76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  <c r="CW125" s="102"/>
      <c r="CX125" s="102"/>
      <c r="CY125" s="102"/>
      <c r="CZ125" s="102"/>
      <c r="DA125" s="102"/>
      <c r="DB125" s="102"/>
      <c r="DC125" s="102"/>
      <c r="DD125" s="102"/>
      <c r="DE125" s="102"/>
      <c r="DF125" s="102"/>
      <c r="DG125" s="102"/>
      <c r="DH125" s="102"/>
      <c r="DI125" s="102"/>
      <c r="DJ125" s="102"/>
      <c r="DK125" s="102"/>
      <c r="DL125" s="102"/>
      <c r="DM125" s="102"/>
      <c r="DN125" s="102"/>
      <c r="DO125" s="102"/>
      <c r="DP125" s="102"/>
      <c r="DQ125" s="102"/>
      <c r="DR125" s="102"/>
      <c r="DS125" s="102"/>
      <c r="DT125" s="102"/>
      <c r="DU125" s="102"/>
      <c r="DV125" s="102"/>
      <c r="DW125" s="102"/>
      <c r="DX125" s="102"/>
      <c r="DY125" s="102"/>
      <c r="DZ125" s="102"/>
      <c r="EA125" s="102"/>
      <c r="EB125" s="102"/>
      <c r="EC125" s="102"/>
      <c r="ED125" s="102"/>
      <c r="EE125" s="102"/>
      <c r="EF125" s="102"/>
      <c r="EG125" s="102"/>
      <c r="EH125" s="102"/>
      <c r="EI125" s="102"/>
      <c r="EJ125" s="102"/>
      <c r="EK125" s="102"/>
      <c r="EL125" s="102"/>
      <c r="EM125" s="102"/>
      <c r="EN125" s="102"/>
      <c r="EO125" s="102"/>
      <c r="EP125" s="102"/>
      <c r="EQ125" s="102"/>
      <c r="ER125" s="102"/>
      <c r="ES125" s="102"/>
      <c r="ET125" s="102"/>
      <c r="EU125" s="102"/>
      <c r="EV125" s="102"/>
      <c r="EW125" s="102"/>
      <c r="EX125" s="102"/>
      <c r="EY125" s="102"/>
      <c r="EZ125" s="102"/>
      <c r="FA125" s="102"/>
      <c r="FB125" s="102"/>
      <c r="FC125" s="102"/>
      <c r="FD125" s="102"/>
      <c r="FE125" s="102"/>
      <c r="FF125" s="102"/>
      <c r="FG125" s="102"/>
      <c r="FH125" s="102"/>
      <c r="FI125" s="102"/>
      <c r="FJ125" s="102"/>
      <c r="FK125" s="102"/>
      <c r="FL125" s="102"/>
      <c r="FM125" s="102"/>
      <c r="FN125" s="102"/>
      <c r="FO125" s="102"/>
      <c r="FP125" s="102"/>
      <c r="FQ125" s="102"/>
      <c r="FR125" s="102"/>
      <c r="FS125" s="102"/>
      <c r="FT125" s="102"/>
      <c r="FU125" s="102"/>
      <c r="FV125" s="102"/>
      <c r="FW125" s="102"/>
      <c r="FX125" s="102"/>
      <c r="FY125" s="102"/>
      <c r="FZ125" s="102"/>
      <c r="GA125" s="102"/>
      <c r="GB125" s="102"/>
      <c r="GC125" s="102"/>
      <c r="GD125" s="102"/>
      <c r="GE125" s="102"/>
      <c r="GF125" s="102"/>
      <c r="GG125" s="102"/>
      <c r="GH125" s="102"/>
      <c r="GI125" s="102"/>
      <c r="GJ125" s="102"/>
      <c r="GK125" s="102"/>
      <c r="GL125" s="102"/>
      <c r="GM125" s="102"/>
      <c r="GN125" s="102"/>
      <c r="GO125" s="102"/>
      <c r="GP125" s="102"/>
      <c r="GQ125" s="102"/>
      <c r="GR125" s="102"/>
      <c r="GS125" s="102"/>
      <c r="GT125" s="102"/>
      <c r="GU125" s="102"/>
      <c r="GV125" s="102"/>
      <c r="GW125" s="102"/>
      <c r="GX125" s="102"/>
      <c r="GY125" s="102"/>
      <c r="GZ125" s="102"/>
      <c r="HA125" s="102"/>
      <c r="HB125" s="102"/>
      <c r="HC125" s="102"/>
      <c r="HD125" s="102"/>
      <c r="HE125" s="102"/>
      <c r="HF125" s="102"/>
      <c r="HG125" s="102"/>
      <c r="HH125" s="102"/>
      <c r="HI125" s="102"/>
      <c r="HJ125" s="102"/>
      <c r="HK125" s="102"/>
      <c r="HL125" s="102"/>
      <c r="HM125" s="102"/>
      <c r="HN125" s="102"/>
      <c r="HO125" s="102"/>
      <c r="HP125" s="102"/>
      <c r="HQ125" s="102"/>
      <c r="HR125" s="102"/>
      <c r="HS125" s="102"/>
      <c r="HT125" s="102"/>
      <c r="HU125" s="102"/>
      <c r="HV125" s="102"/>
      <c r="HW125" s="102"/>
      <c r="HX125" s="102"/>
      <c r="HY125" s="102"/>
      <c r="HZ125" s="102"/>
      <c r="IA125" s="102"/>
      <c r="IB125" s="102"/>
      <c r="IC125" s="102"/>
      <c r="ID125" s="102"/>
    </row>
    <row r="126" spans="1:238" s="123" customFormat="1" ht="76.5">
      <c r="A126" s="267"/>
      <c r="B126" s="268">
        <v>133</v>
      </c>
      <c r="C126" s="40"/>
      <c r="D126" s="37"/>
      <c r="E126" s="74">
        <v>39479</v>
      </c>
      <c r="F126" s="37" t="s">
        <v>216</v>
      </c>
      <c r="G126" s="37" t="s">
        <v>273</v>
      </c>
      <c r="H126" s="65" t="s">
        <v>742</v>
      </c>
      <c r="I126" s="65" t="s">
        <v>725</v>
      </c>
      <c r="J126" s="49" t="s">
        <v>726</v>
      </c>
      <c r="K126" s="52">
        <v>1</v>
      </c>
      <c r="L126" s="293" t="s">
        <v>743</v>
      </c>
      <c r="M126" s="37">
        <v>2</v>
      </c>
      <c r="N126" s="466">
        <v>2.2</v>
      </c>
      <c r="O126" s="37" t="s">
        <v>737</v>
      </c>
      <c r="P126" s="37">
        <v>4096</v>
      </c>
      <c r="Q126" s="43">
        <v>4</v>
      </c>
      <c r="R126" s="37">
        <v>1</v>
      </c>
      <c r="S126" s="65" t="s">
        <v>744</v>
      </c>
      <c r="T126" s="65" t="s">
        <v>745</v>
      </c>
      <c r="U126" s="65" t="s">
        <v>620</v>
      </c>
      <c r="V126" s="65" t="s">
        <v>603</v>
      </c>
      <c r="W126" s="52"/>
      <c r="X126" s="40">
        <v>0</v>
      </c>
      <c r="Y126" s="37"/>
      <c r="Z126" s="37"/>
      <c r="AA126" s="65"/>
      <c r="AB126" s="65"/>
      <c r="AC126" s="57" t="s">
        <v>214</v>
      </c>
      <c r="AD126" s="492" t="s">
        <v>746</v>
      </c>
      <c r="AE126" s="495">
        <v>0.83</v>
      </c>
      <c r="AF126" s="488" t="s">
        <v>210</v>
      </c>
      <c r="AG126" s="57" t="s">
        <v>215</v>
      </c>
      <c r="AH126" s="58" t="s">
        <v>210</v>
      </c>
      <c r="AI126" s="39" t="s">
        <v>210</v>
      </c>
      <c r="AJ126" s="39" t="s">
        <v>215</v>
      </c>
      <c r="AK126" s="39" t="s">
        <v>215</v>
      </c>
      <c r="AL126" s="37" t="s">
        <v>731</v>
      </c>
      <c r="AM126" s="67" t="s">
        <v>732</v>
      </c>
      <c r="AN126" s="50" t="s">
        <v>369</v>
      </c>
      <c r="AO126" s="37">
        <v>0.87</v>
      </c>
      <c r="AP126" s="37">
        <v>1</v>
      </c>
      <c r="AQ126" s="52">
        <v>49</v>
      </c>
      <c r="AR126" s="68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2"/>
      <c r="DD126" s="102"/>
      <c r="DE126" s="102"/>
      <c r="DF126" s="102"/>
      <c r="DG126" s="102"/>
      <c r="DH126" s="102"/>
      <c r="DI126" s="102"/>
      <c r="DJ126" s="102"/>
      <c r="DK126" s="102"/>
      <c r="DL126" s="102"/>
      <c r="DM126" s="102"/>
      <c r="DN126" s="102"/>
      <c r="DO126" s="102"/>
      <c r="DP126" s="102"/>
      <c r="DQ126" s="102"/>
      <c r="DR126" s="102"/>
      <c r="DS126" s="102"/>
      <c r="DT126" s="102"/>
      <c r="DU126" s="102"/>
      <c r="DV126" s="102"/>
      <c r="DW126" s="102"/>
      <c r="DX126" s="102"/>
      <c r="DY126" s="102"/>
      <c r="DZ126" s="102"/>
      <c r="EA126" s="102"/>
      <c r="EB126" s="102"/>
      <c r="EC126" s="102"/>
      <c r="ED126" s="102"/>
      <c r="EE126" s="102"/>
      <c r="EF126" s="102"/>
      <c r="EG126" s="102"/>
      <c r="EH126" s="102"/>
      <c r="EI126" s="102"/>
      <c r="EJ126" s="102"/>
      <c r="EK126" s="102"/>
      <c r="EL126" s="102"/>
      <c r="EM126" s="102"/>
      <c r="EN126" s="102"/>
      <c r="EO126" s="102"/>
      <c r="EP126" s="102"/>
      <c r="EQ126" s="102"/>
      <c r="ER126" s="102"/>
      <c r="ES126" s="102"/>
      <c r="ET126" s="102"/>
      <c r="EU126" s="102"/>
      <c r="EV126" s="102"/>
      <c r="EW126" s="102"/>
      <c r="EX126" s="102"/>
      <c r="EY126" s="102"/>
      <c r="EZ126" s="102"/>
      <c r="FA126" s="102"/>
      <c r="FB126" s="102"/>
      <c r="FC126" s="102"/>
      <c r="FD126" s="102"/>
      <c r="FE126" s="102"/>
      <c r="FF126" s="102"/>
      <c r="FG126" s="102"/>
      <c r="FH126" s="102"/>
      <c r="FI126" s="102"/>
      <c r="FJ126" s="102"/>
      <c r="FK126" s="102"/>
      <c r="FL126" s="102"/>
      <c r="FM126" s="102"/>
      <c r="FN126" s="102"/>
      <c r="FO126" s="102"/>
      <c r="FP126" s="102"/>
      <c r="FQ126" s="102"/>
      <c r="FR126" s="102"/>
      <c r="FS126" s="102"/>
      <c r="FT126" s="102"/>
      <c r="FU126" s="102"/>
      <c r="FV126" s="102"/>
      <c r="FW126" s="102"/>
      <c r="FX126" s="102"/>
      <c r="FY126" s="102"/>
      <c r="FZ126" s="102"/>
      <c r="GA126" s="102"/>
      <c r="GB126" s="102"/>
      <c r="GC126" s="102"/>
      <c r="GD126" s="102"/>
      <c r="GE126" s="102"/>
      <c r="GF126" s="102"/>
      <c r="GG126" s="102"/>
      <c r="GH126" s="102"/>
      <c r="GI126" s="102"/>
      <c r="GJ126" s="102"/>
      <c r="GK126" s="102"/>
      <c r="GL126" s="102"/>
      <c r="GM126" s="102"/>
      <c r="GN126" s="102"/>
      <c r="GO126" s="102"/>
      <c r="GP126" s="102"/>
      <c r="GQ126" s="102"/>
      <c r="GR126" s="102"/>
      <c r="GS126" s="102"/>
      <c r="GT126" s="102"/>
      <c r="GU126" s="102"/>
      <c r="GV126" s="102"/>
      <c r="GW126" s="102"/>
      <c r="GX126" s="102"/>
      <c r="GY126" s="102"/>
      <c r="GZ126" s="102"/>
      <c r="HA126" s="102"/>
      <c r="HB126" s="102"/>
      <c r="HC126" s="102"/>
      <c r="HD126" s="102"/>
      <c r="HE126" s="102"/>
      <c r="HF126" s="102"/>
      <c r="HG126" s="102"/>
      <c r="HH126" s="102"/>
      <c r="HI126" s="102"/>
      <c r="HJ126" s="102"/>
      <c r="HK126" s="102"/>
      <c r="HL126" s="102"/>
      <c r="HM126" s="102"/>
      <c r="HN126" s="102"/>
      <c r="HO126" s="102"/>
      <c r="HP126" s="102"/>
      <c r="HQ126" s="102"/>
      <c r="HR126" s="102"/>
      <c r="HS126" s="102"/>
      <c r="HT126" s="102"/>
      <c r="HU126" s="102"/>
      <c r="HV126" s="102"/>
      <c r="HW126" s="102"/>
      <c r="HX126" s="102"/>
      <c r="HY126" s="102"/>
      <c r="HZ126" s="102"/>
      <c r="IA126" s="102"/>
      <c r="IB126" s="102"/>
      <c r="IC126" s="102"/>
      <c r="ID126" s="102"/>
    </row>
    <row r="127" spans="1:238" s="100" customFormat="1" ht="76.5">
      <c r="A127" s="267"/>
      <c r="B127" s="268">
        <v>134</v>
      </c>
      <c r="C127" s="40"/>
      <c r="D127" s="37"/>
      <c r="E127" s="74">
        <v>39479</v>
      </c>
      <c r="F127" s="37" t="s">
        <v>216</v>
      </c>
      <c r="G127" s="37" t="s">
        <v>273</v>
      </c>
      <c r="H127" s="65" t="s">
        <v>742</v>
      </c>
      <c r="I127" s="65" t="s">
        <v>725</v>
      </c>
      <c r="J127" s="49" t="s">
        <v>726</v>
      </c>
      <c r="K127" s="52">
        <v>1</v>
      </c>
      <c r="L127" s="293" t="s">
        <v>743</v>
      </c>
      <c r="M127" s="37">
        <v>2</v>
      </c>
      <c r="N127" s="466">
        <v>2.2</v>
      </c>
      <c r="O127" s="37" t="s">
        <v>737</v>
      </c>
      <c r="P127" s="37">
        <v>4096</v>
      </c>
      <c r="Q127" s="43">
        <v>4</v>
      </c>
      <c r="R127" s="37">
        <v>1</v>
      </c>
      <c r="S127" s="65" t="s">
        <v>729</v>
      </c>
      <c r="T127" s="65" t="s">
        <v>673</v>
      </c>
      <c r="U127" s="65" t="s">
        <v>620</v>
      </c>
      <c r="V127" s="65" t="s">
        <v>603</v>
      </c>
      <c r="W127" s="52"/>
      <c r="X127" s="40">
        <v>0</v>
      </c>
      <c r="Y127" s="37"/>
      <c r="Z127" s="37"/>
      <c r="AA127" s="65"/>
      <c r="AB127" s="65"/>
      <c r="AC127" s="57" t="s">
        <v>214</v>
      </c>
      <c r="AD127" s="492" t="s">
        <v>746</v>
      </c>
      <c r="AE127" s="495">
        <v>0.83</v>
      </c>
      <c r="AF127" s="488" t="s">
        <v>210</v>
      </c>
      <c r="AG127" s="57" t="s">
        <v>215</v>
      </c>
      <c r="AH127" s="58" t="s">
        <v>210</v>
      </c>
      <c r="AI127" s="39" t="s">
        <v>210</v>
      </c>
      <c r="AJ127" s="39" t="s">
        <v>215</v>
      </c>
      <c r="AK127" s="39" t="s">
        <v>215</v>
      </c>
      <c r="AL127" s="37" t="s">
        <v>731</v>
      </c>
      <c r="AM127" s="67" t="s">
        <v>732</v>
      </c>
      <c r="AN127" s="50" t="s">
        <v>369</v>
      </c>
      <c r="AO127" s="37">
        <v>0.74</v>
      </c>
      <c r="AP127" s="37">
        <v>1</v>
      </c>
      <c r="AQ127" s="52">
        <v>49</v>
      </c>
      <c r="AR127" s="68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</row>
    <row r="128" spans="1:238" s="102" customFormat="1" ht="102">
      <c r="A128" s="267"/>
      <c r="B128" s="268">
        <v>135</v>
      </c>
      <c r="C128" s="40"/>
      <c r="D128" s="37"/>
      <c r="E128" s="77">
        <v>39508</v>
      </c>
      <c r="F128" s="37" t="s">
        <v>216</v>
      </c>
      <c r="G128" s="37" t="s">
        <v>273</v>
      </c>
      <c r="H128" s="65" t="s">
        <v>754</v>
      </c>
      <c r="I128" s="66" t="s">
        <v>755</v>
      </c>
      <c r="J128" s="65" t="s">
        <v>756</v>
      </c>
      <c r="K128" s="52">
        <v>1</v>
      </c>
      <c r="L128" s="294" t="s">
        <v>757</v>
      </c>
      <c r="M128" s="37">
        <v>2</v>
      </c>
      <c r="N128" s="466">
        <v>2.5</v>
      </c>
      <c r="O128" s="37" t="s">
        <v>758</v>
      </c>
      <c r="P128" s="37">
        <v>4096</v>
      </c>
      <c r="Q128" s="43">
        <v>4</v>
      </c>
      <c r="R128" s="37">
        <v>1</v>
      </c>
      <c r="S128" s="65" t="s">
        <v>672</v>
      </c>
      <c r="T128" s="65" t="s">
        <v>759</v>
      </c>
      <c r="U128" s="49" t="s">
        <v>620</v>
      </c>
      <c r="V128" s="65" t="s">
        <v>397</v>
      </c>
      <c r="W128" s="52"/>
      <c r="X128" s="40">
        <v>0</v>
      </c>
      <c r="Y128" s="72"/>
      <c r="Z128" s="37"/>
      <c r="AA128" s="65"/>
      <c r="AB128" s="65"/>
      <c r="AC128" s="57" t="s">
        <v>214</v>
      </c>
      <c r="AD128" s="492" t="s">
        <v>730</v>
      </c>
      <c r="AE128" s="496">
        <v>0.85</v>
      </c>
      <c r="AF128" s="488" t="s">
        <v>215</v>
      </c>
      <c r="AG128" s="57" t="s">
        <v>215</v>
      </c>
      <c r="AH128" s="58" t="s">
        <v>215</v>
      </c>
      <c r="AI128" s="39" t="s">
        <v>215</v>
      </c>
      <c r="AJ128" s="39" t="s">
        <v>215</v>
      </c>
      <c r="AK128" s="39" t="s">
        <v>215</v>
      </c>
      <c r="AL128" s="37" t="s">
        <v>731</v>
      </c>
      <c r="AM128" s="67" t="s">
        <v>732</v>
      </c>
      <c r="AN128" s="50" t="s">
        <v>369</v>
      </c>
      <c r="AO128" s="37">
        <v>0.7</v>
      </c>
      <c r="AP128" s="37">
        <v>1.1</v>
      </c>
      <c r="AQ128" s="52">
        <v>19</v>
      </c>
      <c r="AR128" s="68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</row>
    <row r="129" spans="1:238" s="123" customFormat="1" ht="102">
      <c r="A129" s="267"/>
      <c r="B129" s="268">
        <v>136</v>
      </c>
      <c r="C129" s="40"/>
      <c r="D129" s="37"/>
      <c r="E129" s="77">
        <v>39508</v>
      </c>
      <c r="F129" s="37" t="s">
        <v>216</v>
      </c>
      <c r="G129" s="37" t="s">
        <v>273</v>
      </c>
      <c r="H129" s="65" t="s">
        <v>754</v>
      </c>
      <c r="I129" s="66" t="s">
        <v>755</v>
      </c>
      <c r="J129" s="65" t="s">
        <v>756</v>
      </c>
      <c r="K129" s="52">
        <v>1</v>
      </c>
      <c r="L129" s="293" t="s">
        <v>760</v>
      </c>
      <c r="M129" s="37">
        <v>2</v>
      </c>
      <c r="N129" s="466">
        <v>2.4</v>
      </c>
      <c r="O129" s="37" t="s">
        <v>758</v>
      </c>
      <c r="P129" s="37">
        <v>4096</v>
      </c>
      <c r="Q129" s="43">
        <v>4</v>
      </c>
      <c r="R129" s="37">
        <v>1</v>
      </c>
      <c r="S129" s="65" t="s">
        <v>672</v>
      </c>
      <c r="T129" s="65" t="s">
        <v>759</v>
      </c>
      <c r="U129" s="49" t="s">
        <v>620</v>
      </c>
      <c r="V129" s="65" t="s">
        <v>397</v>
      </c>
      <c r="W129" s="52"/>
      <c r="X129" s="40">
        <v>0</v>
      </c>
      <c r="Y129" s="72"/>
      <c r="Z129" s="37"/>
      <c r="AA129" s="65"/>
      <c r="AB129" s="65"/>
      <c r="AC129" s="57" t="s">
        <v>214</v>
      </c>
      <c r="AD129" s="492" t="s">
        <v>761</v>
      </c>
      <c r="AE129" s="496">
        <v>0.85</v>
      </c>
      <c r="AF129" s="488" t="s">
        <v>215</v>
      </c>
      <c r="AG129" s="57" t="s">
        <v>215</v>
      </c>
      <c r="AH129" s="58" t="s">
        <v>215</v>
      </c>
      <c r="AI129" s="39" t="s">
        <v>215</v>
      </c>
      <c r="AJ129" s="39" t="s">
        <v>215</v>
      </c>
      <c r="AK129" s="39" t="s">
        <v>215</v>
      </c>
      <c r="AL129" s="37" t="s">
        <v>731</v>
      </c>
      <c r="AM129" s="67" t="s">
        <v>732</v>
      </c>
      <c r="AN129" s="50" t="s">
        <v>369</v>
      </c>
      <c r="AO129" s="37">
        <v>0.7</v>
      </c>
      <c r="AP129" s="37">
        <v>1.1</v>
      </c>
      <c r="AQ129" s="52">
        <v>19</v>
      </c>
      <c r="AR129" s="68"/>
      <c r="AS129" s="84"/>
      <c r="AT129" s="84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</row>
    <row r="130" spans="1:238" s="123" customFormat="1" ht="102">
      <c r="A130" s="267"/>
      <c r="B130" s="268">
        <v>137</v>
      </c>
      <c r="C130" s="40"/>
      <c r="D130" s="37"/>
      <c r="E130" s="77">
        <v>39508</v>
      </c>
      <c r="F130" s="37" t="s">
        <v>216</v>
      </c>
      <c r="G130" s="37" t="s">
        <v>273</v>
      </c>
      <c r="H130" s="65" t="s">
        <v>754</v>
      </c>
      <c r="I130" s="66" t="s">
        <v>755</v>
      </c>
      <c r="J130" s="65" t="s">
        <v>756</v>
      </c>
      <c r="K130" s="52">
        <v>1</v>
      </c>
      <c r="L130" s="293" t="s">
        <v>762</v>
      </c>
      <c r="M130" s="37">
        <v>2</v>
      </c>
      <c r="N130" s="466">
        <v>2.1</v>
      </c>
      <c r="O130" s="37" t="s">
        <v>758</v>
      </c>
      <c r="P130" s="37">
        <v>4096</v>
      </c>
      <c r="Q130" s="43">
        <v>4</v>
      </c>
      <c r="R130" s="37">
        <v>1</v>
      </c>
      <c r="S130" s="65" t="s">
        <v>672</v>
      </c>
      <c r="T130" s="65" t="s">
        <v>759</v>
      </c>
      <c r="U130" s="49" t="s">
        <v>620</v>
      </c>
      <c r="V130" s="65" t="s">
        <v>397</v>
      </c>
      <c r="W130" s="52"/>
      <c r="X130" s="40">
        <v>0</v>
      </c>
      <c r="Y130" s="72"/>
      <c r="Z130" s="37"/>
      <c r="AA130" s="65"/>
      <c r="AB130" s="65"/>
      <c r="AC130" s="57" t="s">
        <v>214</v>
      </c>
      <c r="AD130" s="492" t="s">
        <v>761</v>
      </c>
      <c r="AE130" s="496">
        <v>0.85</v>
      </c>
      <c r="AF130" s="488" t="s">
        <v>215</v>
      </c>
      <c r="AG130" s="57" t="s">
        <v>215</v>
      </c>
      <c r="AH130" s="58" t="s">
        <v>215</v>
      </c>
      <c r="AI130" s="39" t="s">
        <v>215</v>
      </c>
      <c r="AJ130" s="39" t="s">
        <v>215</v>
      </c>
      <c r="AK130" s="39" t="s">
        <v>215</v>
      </c>
      <c r="AL130" s="37" t="s">
        <v>731</v>
      </c>
      <c r="AM130" s="67" t="s">
        <v>732</v>
      </c>
      <c r="AN130" s="50" t="s">
        <v>369</v>
      </c>
      <c r="AO130" s="37">
        <v>0.7</v>
      </c>
      <c r="AP130" s="37">
        <v>1.1</v>
      </c>
      <c r="AQ130" s="52">
        <v>19</v>
      </c>
      <c r="AR130" s="68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</row>
    <row r="131" spans="1:238" s="102" customFormat="1" ht="102">
      <c r="A131" s="267"/>
      <c r="B131" s="268">
        <v>138</v>
      </c>
      <c r="C131" s="40"/>
      <c r="D131" s="37"/>
      <c r="E131" s="77">
        <v>39508</v>
      </c>
      <c r="F131" s="37" t="s">
        <v>216</v>
      </c>
      <c r="G131" s="37" t="s">
        <v>632</v>
      </c>
      <c r="H131" s="65" t="s">
        <v>754</v>
      </c>
      <c r="I131" s="66" t="s">
        <v>755</v>
      </c>
      <c r="J131" s="65" t="s">
        <v>756</v>
      </c>
      <c r="K131" s="52">
        <v>1</v>
      </c>
      <c r="L131" s="293" t="s">
        <v>763</v>
      </c>
      <c r="M131" s="37">
        <v>1</v>
      </c>
      <c r="N131" s="466">
        <v>2</v>
      </c>
      <c r="O131" s="37" t="s">
        <v>758</v>
      </c>
      <c r="P131" s="37">
        <v>4096</v>
      </c>
      <c r="Q131" s="43">
        <v>4</v>
      </c>
      <c r="R131" s="37">
        <v>1</v>
      </c>
      <c r="S131" s="65" t="s">
        <v>672</v>
      </c>
      <c r="T131" s="65" t="s">
        <v>759</v>
      </c>
      <c r="U131" s="49" t="s">
        <v>620</v>
      </c>
      <c r="V131" s="65" t="s">
        <v>397</v>
      </c>
      <c r="W131" s="52"/>
      <c r="X131" s="40">
        <v>0</v>
      </c>
      <c r="Y131" s="72"/>
      <c r="Z131" s="37"/>
      <c r="AA131" s="65"/>
      <c r="AB131" s="65"/>
      <c r="AC131" s="57" t="s">
        <v>214</v>
      </c>
      <c r="AD131" s="492" t="s">
        <v>761</v>
      </c>
      <c r="AE131" s="496">
        <v>0.85</v>
      </c>
      <c r="AF131" s="488" t="s">
        <v>215</v>
      </c>
      <c r="AG131" s="57" t="s">
        <v>215</v>
      </c>
      <c r="AH131" s="58" t="s">
        <v>215</v>
      </c>
      <c r="AI131" s="39" t="s">
        <v>215</v>
      </c>
      <c r="AJ131" s="39" t="s">
        <v>215</v>
      </c>
      <c r="AK131" s="39" t="s">
        <v>215</v>
      </c>
      <c r="AL131" s="37" t="s">
        <v>731</v>
      </c>
      <c r="AM131" s="67" t="s">
        <v>732</v>
      </c>
      <c r="AN131" s="50" t="s">
        <v>369</v>
      </c>
      <c r="AO131" s="37">
        <v>0.7</v>
      </c>
      <c r="AP131" s="37">
        <v>1.1</v>
      </c>
      <c r="AQ131" s="52">
        <v>22</v>
      </c>
      <c r="AR131" s="68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44"/>
      <c r="CV131" s="144"/>
      <c r="CW131" s="144"/>
      <c r="CX131" s="144"/>
      <c r="CY131" s="144"/>
      <c r="CZ131" s="144"/>
      <c r="DA131" s="144"/>
      <c r="DB131" s="144"/>
      <c r="DC131" s="144"/>
      <c r="DD131" s="144"/>
      <c r="DE131" s="144"/>
      <c r="DF131" s="144"/>
      <c r="DG131" s="144"/>
      <c r="DH131" s="144"/>
      <c r="DI131" s="144"/>
      <c r="DJ131" s="144"/>
      <c r="DK131" s="144"/>
      <c r="DL131" s="144"/>
      <c r="DM131" s="144"/>
      <c r="DN131" s="144"/>
      <c r="DO131" s="144"/>
      <c r="DP131" s="144"/>
      <c r="DQ131" s="144"/>
      <c r="DR131" s="144"/>
      <c r="DS131" s="144"/>
      <c r="DT131" s="144"/>
      <c r="DU131" s="144"/>
      <c r="DV131" s="144"/>
      <c r="DW131" s="144"/>
      <c r="DX131" s="144"/>
      <c r="DY131" s="144"/>
      <c r="DZ131" s="144"/>
      <c r="EA131" s="144"/>
      <c r="EB131" s="144"/>
      <c r="EC131" s="144"/>
      <c r="ED131" s="144"/>
      <c r="EE131" s="144"/>
      <c r="EF131" s="144"/>
      <c r="EG131" s="144"/>
      <c r="EH131" s="144"/>
      <c r="EI131" s="144"/>
      <c r="EJ131" s="144"/>
      <c r="EK131" s="144"/>
      <c r="EL131" s="144"/>
      <c r="EM131" s="144"/>
      <c r="EN131" s="144"/>
      <c r="EO131" s="144"/>
      <c r="EP131" s="144"/>
      <c r="EQ131" s="144"/>
      <c r="ER131" s="144"/>
      <c r="ES131" s="144"/>
      <c r="ET131" s="144"/>
      <c r="EU131" s="144"/>
      <c r="EV131" s="144"/>
      <c r="EW131" s="144"/>
      <c r="EX131" s="144"/>
      <c r="EY131" s="144"/>
      <c r="EZ131" s="144"/>
      <c r="FA131" s="144"/>
      <c r="FB131" s="144"/>
      <c r="FC131" s="144"/>
      <c r="FD131" s="144"/>
      <c r="FE131" s="144"/>
      <c r="FF131" s="144"/>
      <c r="FG131" s="144"/>
      <c r="FH131" s="144"/>
      <c r="FI131" s="144"/>
      <c r="FJ131" s="144"/>
      <c r="FK131" s="144"/>
      <c r="FL131" s="144"/>
      <c r="FM131" s="144"/>
      <c r="FN131" s="144"/>
      <c r="FO131" s="144"/>
      <c r="FP131" s="144"/>
      <c r="FQ131" s="144"/>
      <c r="FR131" s="144"/>
      <c r="FS131" s="144"/>
      <c r="FT131" s="144"/>
      <c r="FU131" s="144"/>
      <c r="FV131" s="144"/>
      <c r="FW131" s="144"/>
      <c r="FX131" s="144"/>
      <c r="FY131" s="144"/>
      <c r="FZ131" s="144"/>
      <c r="GA131" s="144"/>
      <c r="GB131" s="144"/>
      <c r="GC131" s="144"/>
      <c r="GD131" s="144"/>
      <c r="GE131" s="144"/>
      <c r="GF131" s="144"/>
      <c r="GG131" s="144"/>
      <c r="GH131" s="144"/>
      <c r="GI131" s="144"/>
      <c r="GJ131" s="144"/>
      <c r="GK131" s="144"/>
      <c r="GL131" s="144"/>
      <c r="GM131" s="144"/>
      <c r="GN131" s="144"/>
      <c r="GO131" s="144"/>
      <c r="GP131" s="144"/>
      <c r="GQ131" s="144"/>
      <c r="GR131" s="144"/>
      <c r="GS131" s="144"/>
      <c r="GT131" s="144"/>
      <c r="GU131" s="144"/>
      <c r="GV131" s="144"/>
      <c r="GW131" s="144"/>
      <c r="GX131" s="144"/>
      <c r="GY131" s="144"/>
      <c r="GZ131" s="144"/>
      <c r="HA131" s="144"/>
      <c r="HB131" s="144"/>
      <c r="HC131" s="144"/>
      <c r="HD131" s="144"/>
      <c r="HE131" s="144"/>
      <c r="HF131" s="144"/>
      <c r="HG131" s="144"/>
      <c r="HH131" s="144"/>
      <c r="HI131" s="144"/>
      <c r="HJ131" s="144"/>
      <c r="HK131" s="144"/>
      <c r="HL131" s="144"/>
      <c r="HM131" s="144"/>
      <c r="HN131" s="144"/>
      <c r="HO131" s="144"/>
      <c r="HP131" s="144"/>
      <c r="HQ131" s="144"/>
      <c r="HR131" s="144"/>
      <c r="HS131" s="144"/>
      <c r="HT131" s="144"/>
      <c r="HU131" s="144"/>
      <c r="HV131" s="144"/>
      <c r="HW131" s="144"/>
      <c r="HX131" s="144"/>
      <c r="HY131" s="144"/>
      <c r="HZ131" s="144"/>
      <c r="IA131" s="144"/>
      <c r="IB131" s="144"/>
      <c r="IC131" s="144"/>
      <c r="ID131" s="144"/>
    </row>
    <row r="132" spans="1:238" s="5" customFormat="1" ht="102">
      <c r="A132" s="267"/>
      <c r="B132" s="268">
        <v>140</v>
      </c>
      <c r="C132" s="40"/>
      <c r="D132" s="37"/>
      <c r="E132" s="77">
        <v>39508</v>
      </c>
      <c r="F132" s="37" t="s">
        <v>216</v>
      </c>
      <c r="G132" s="37" t="s">
        <v>273</v>
      </c>
      <c r="H132" s="65" t="s">
        <v>754</v>
      </c>
      <c r="I132" s="66" t="s">
        <v>755</v>
      </c>
      <c r="J132" s="65" t="s">
        <v>756</v>
      </c>
      <c r="K132" s="52">
        <v>1</v>
      </c>
      <c r="L132" s="293" t="s">
        <v>760</v>
      </c>
      <c r="M132" s="37">
        <v>2</v>
      </c>
      <c r="N132" s="466">
        <v>2.4</v>
      </c>
      <c r="O132" s="37" t="s">
        <v>758</v>
      </c>
      <c r="P132" s="37">
        <v>4096</v>
      </c>
      <c r="Q132" s="43">
        <v>4</v>
      </c>
      <c r="R132" s="37">
        <v>1</v>
      </c>
      <c r="S132" s="65" t="s">
        <v>672</v>
      </c>
      <c r="T132" s="65" t="s">
        <v>673</v>
      </c>
      <c r="U132" s="49" t="s">
        <v>620</v>
      </c>
      <c r="V132" s="65" t="s">
        <v>397</v>
      </c>
      <c r="W132" s="52"/>
      <c r="X132" s="40">
        <v>0</v>
      </c>
      <c r="Y132" s="72"/>
      <c r="Z132" s="37"/>
      <c r="AA132" s="65"/>
      <c r="AB132" s="65"/>
      <c r="AC132" s="57" t="s">
        <v>214</v>
      </c>
      <c r="AD132" s="487" t="s">
        <v>730</v>
      </c>
      <c r="AE132" s="495">
        <v>0.86</v>
      </c>
      <c r="AF132" s="488" t="s">
        <v>215</v>
      </c>
      <c r="AG132" s="57" t="s">
        <v>215</v>
      </c>
      <c r="AH132" s="58" t="s">
        <v>215</v>
      </c>
      <c r="AI132" s="39" t="s">
        <v>215</v>
      </c>
      <c r="AJ132" s="39" t="s">
        <v>215</v>
      </c>
      <c r="AK132" s="39" t="s">
        <v>215</v>
      </c>
      <c r="AL132" s="37" t="s">
        <v>731</v>
      </c>
      <c r="AM132" s="67" t="s">
        <v>732</v>
      </c>
      <c r="AN132" s="50" t="s">
        <v>369</v>
      </c>
      <c r="AO132" s="37">
        <v>0.3</v>
      </c>
      <c r="AP132" s="37">
        <v>0.8</v>
      </c>
      <c r="AQ132" s="52">
        <v>18</v>
      </c>
      <c r="AR132" s="68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  <c r="CY132" s="100"/>
      <c r="CZ132" s="100"/>
      <c r="DA132" s="100"/>
      <c r="DB132" s="100"/>
      <c r="DC132" s="100"/>
      <c r="DD132" s="100"/>
      <c r="DE132" s="100"/>
      <c r="DF132" s="100"/>
      <c r="DG132" s="100"/>
      <c r="DH132" s="100"/>
      <c r="DI132" s="100"/>
      <c r="DJ132" s="100"/>
      <c r="DK132" s="100"/>
      <c r="DL132" s="100"/>
      <c r="DM132" s="100"/>
      <c r="DN132" s="100"/>
      <c r="DO132" s="100"/>
      <c r="DP132" s="100"/>
      <c r="DQ132" s="100"/>
      <c r="DR132" s="100"/>
      <c r="DS132" s="100"/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100"/>
      <c r="ED132" s="100"/>
      <c r="EE132" s="100"/>
      <c r="EF132" s="100"/>
      <c r="EG132" s="100"/>
      <c r="EH132" s="100"/>
      <c r="EI132" s="100"/>
      <c r="EJ132" s="100"/>
      <c r="EK132" s="100"/>
      <c r="EL132" s="100"/>
      <c r="EM132" s="100"/>
      <c r="EN132" s="100"/>
      <c r="EO132" s="100"/>
      <c r="EP132" s="100"/>
      <c r="EQ132" s="100"/>
      <c r="ER132" s="100"/>
      <c r="ES132" s="100"/>
      <c r="ET132" s="100"/>
      <c r="EU132" s="100"/>
      <c r="EV132" s="100"/>
      <c r="EW132" s="100"/>
      <c r="EX132" s="100"/>
      <c r="EY132" s="100"/>
      <c r="EZ132" s="100"/>
      <c r="FA132" s="100"/>
      <c r="FB132" s="100"/>
      <c r="FC132" s="100"/>
      <c r="FD132" s="100"/>
      <c r="FE132" s="100"/>
      <c r="FF132" s="100"/>
      <c r="FG132" s="100"/>
      <c r="FH132" s="100"/>
      <c r="FI132" s="100"/>
      <c r="FJ132" s="100"/>
      <c r="FK132" s="100"/>
      <c r="FL132" s="100"/>
      <c r="FM132" s="100"/>
      <c r="FN132" s="100"/>
      <c r="FO132" s="100"/>
      <c r="FP132" s="100"/>
      <c r="FQ132" s="100"/>
      <c r="FR132" s="100"/>
      <c r="FS132" s="100"/>
      <c r="FT132" s="100"/>
      <c r="FU132" s="100"/>
      <c r="FV132" s="100"/>
      <c r="FW132" s="100"/>
      <c r="FX132" s="100"/>
      <c r="FY132" s="100"/>
      <c r="FZ132" s="100"/>
      <c r="GA132" s="100"/>
      <c r="GB132" s="100"/>
      <c r="GC132" s="100"/>
      <c r="GD132" s="100"/>
      <c r="GE132" s="100"/>
      <c r="GF132" s="100"/>
      <c r="GG132" s="100"/>
      <c r="GH132" s="100"/>
      <c r="GI132" s="100"/>
      <c r="GJ132" s="100"/>
      <c r="GK132" s="100"/>
      <c r="GL132" s="100"/>
      <c r="GM132" s="100"/>
      <c r="GN132" s="100"/>
      <c r="GO132" s="100"/>
      <c r="GP132" s="100"/>
      <c r="GQ132" s="100"/>
      <c r="GR132" s="100"/>
      <c r="GS132" s="100"/>
      <c r="GT132" s="100"/>
      <c r="GU132" s="100"/>
      <c r="GV132" s="100"/>
      <c r="GW132" s="100"/>
      <c r="GX132" s="100"/>
      <c r="GY132" s="100"/>
      <c r="GZ132" s="100"/>
      <c r="HA132" s="100"/>
      <c r="HB132" s="100"/>
      <c r="HC132" s="100"/>
      <c r="HD132" s="100"/>
      <c r="HE132" s="100"/>
      <c r="HF132" s="100"/>
      <c r="HG132" s="100"/>
      <c r="HH132" s="100"/>
      <c r="HI132" s="100"/>
      <c r="HJ132" s="100"/>
      <c r="HK132" s="100"/>
      <c r="HL132" s="100"/>
      <c r="HM132" s="100"/>
      <c r="HN132" s="100"/>
      <c r="HO132" s="100"/>
      <c r="HP132" s="100"/>
      <c r="HQ132" s="100"/>
      <c r="HR132" s="100"/>
      <c r="HS132" s="100"/>
      <c r="HT132" s="100"/>
      <c r="HU132" s="100"/>
      <c r="HV132" s="100"/>
      <c r="HW132" s="100"/>
      <c r="HX132" s="100"/>
      <c r="HY132" s="100"/>
      <c r="HZ132" s="100"/>
      <c r="IA132" s="100"/>
      <c r="IB132" s="100"/>
      <c r="IC132" s="100"/>
      <c r="ID132" s="100"/>
    </row>
    <row r="133" spans="1:238" s="123" customFormat="1" ht="102">
      <c r="A133" s="267"/>
      <c r="B133" s="268">
        <v>141</v>
      </c>
      <c r="C133" s="40"/>
      <c r="D133" s="37"/>
      <c r="E133" s="77">
        <v>39508</v>
      </c>
      <c r="F133" s="37" t="s">
        <v>216</v>
      </c>
      <c r="G133" s="37" t="s">
        <v>273</v>
      </c>
      <c r="H133" s="65" t="s">
        <v>754</v>
      </c>
      <c r="I133" s="66" t="s">
        <v>755</v>
      </c>
      <c r="J133" s="65" t="s">
        <v>756</v>
      </c>
      <c r="K133" s="52">
        <v>1</v>
      </c>
      <c r="L133" s="293" t="s">
        <v>762</v>
      </c>
      <c r="M133" s="37">
        <v>2</v>
      </c>
      <c r="N133" s="466">
        <v>2.1</v>
      </c>
      <c r="O133" s="37" t="s">
        <v>758</v>
      </c>
      <c r="P133" s="37">
        <v>4096</v>
      </c>
      <c r="Q133" s="43">
        <v>4</v>
      </c>
      <c r="R133" s="37">
        <v>1</v>
      </c>
      <c r="S133" s="65" t="s">
        <v>672</v>
      </c>
      <c r="T133" s="65" t="s">
        <v>673</v>
      </c>
      <c r="U133" s="49" t="s">
        <v>620</v>
      </c>
      <c r="V133" s="65" t="s">
        <v>397</v>
      </c>
      <c r="W133" s="52"/>
      <c r="X133" s="40">
        <v>0</v>
      </c>
      <c r="Y133" s="72"/>
      <c r="Z133" s="37"/>
      <c r="AA133" s="65"/>
      <c r="AB133" s="65"/>
      <c r="AC133" s="57" t="s">
        <v>214</v>
      </c>
      <c r="AD133" s="487" t="s">
        <v>730</v>
      </c>
      <c r="AE133" s="495">
        <v>0.86</v>
      </c>
      <c r="AF133" s="488" t="s">
        <v>215</v>
      </c>
      <c r="AG133" s="57" t="s">
        <v>215</v>
      </c>
      <c r="AH133" s="58" t="s">
        <v>215</v>
      </c>
      <c r="AI133" s="39" t="s">
        <v>215</v>
      </c>
      <c r="AJ133" s="39" t="s">
        <v>215</v>
      </c>
      <c r="AK133" s="39" t="s">
        <v>215</v>
      </c>
      <c r="AL133" s="37" t="s">
        <v>731</v>
      </c>
      <c r="AM133" s="67" t="s">
        <v>732</v>
      </c>
      <c r="AN133" s="50" t="s">
        <v>369</v>
      </c>
      <c r="AO133" s="37">
        <v>0.3</v>
      </c>
      <c r="AP133" s="37">
        <v>0.8</v>
      </c>
      <c r="AQ133" s="52">
        <v>18</v>
      </c>
      <c r="AR133" s="68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  <c r="CW133" s="102"/>
      <c r="CX133" s="102"/>
      <c r="CY133" s="102"/>
      <c r="CZ133" s="102"/>
      <c r="DA133" s="102"/>
      <c r="DB133" s="102"/>
      <c r="DC133" s="102"/>
      <c r="DD133" s="102"/>
      <c r="DE133" s="102"/>
      <c r="DF133" s="102"/>
      <c r="DG133" s="102"/>
      <c r="DH133" s="102"/>
      <c r="DI133" s="102"/>
      <c r="DJ133" s="102"/>
      <c r="DK133" s="102"/>
      <c r="DL133" s="102"/>
      <c r="DM133" s="102"/>
      <c r="DN133" s="102"/>
      <c r="DO133" s="102"/>
      <c r="DP133" s="102"/>
      <c r="DQ133" s="102"/>
      <c r="DR133" s="102"/>
      <c r="DS133" s="102"/>
      <c r="DT133" s="102"/>
      <c r="DU133" s="102"/>
      <c r="DV133" s="102"/>
      <c r="DW133" s="102"/>
      <c r="DX133" s="102"/>
      <c r="DY133" s="102"/>
      <c r="DZ133" s="102"/>
      <c r="EA133" s="102"/>
      <c r="EB133" s="102"/>
      <c r="EC133" s="102"/>
      <c r="ED133" s="102"/>
      <c r="EE133" s="102"/>
      <c r="EF133" s="102"/>
      <c r="EG133" s="102"/>
      <c r="EH133" s="102"/>
      <c r="EI133" s="102"/>
      <c r="EJ133" s="102"/>
      <c r="EK133" s="102"/>
      <c r="EL133" s="102"/>
      <c r="EM133" s="102"/>
      <c r="EN133" s="102"/>
      <c r="EO133" s="102"/>
      <c r="EP133" s="102"/>
      <c r="EQ133" s="102"/>
      <c r="ER133" s="102"/>
      <c r="ES133" s="102"/>
      <c r="ET133" s="102"/>
      <c r="EU133" s="102"/>
      <c r="EV133" s="102"/>
      <c r="EW133" s="102"/>
      <c r="EX133" s="102"/>
      <c r="EY133" s="102"/>
      <c r="EZ133" s="102"/>
      <c r="FA133" s="102"/>
      <c r="FB133" s="102"/>
      <c r="FC133" s="102"/>
      <c r="FD133" s="102"/>
      <c r="FE133" s="102"/>
      <c r="FF133" s="102"/>
      <c r="FG133" s="102"/>
      <c r="FH133" s="102"/>
      <c r="FI133" s="102"/>
      <c r="FJ133" s="102"/>
      <c r="FK133" s="102"/>
      <c r="FL133" s="102"/>
      <c r="FM133" s="102"/>
      <c r="FN133" s="102"/>
      <c r="FO133" s="102"/>
      <c r="FP133" s="102"/>
      <c r="FQ133" s="102"/>
      <c r="FR133" s="102"/>
      <c r="FS133" s="102"/>
      <c r="FT133" s="102"/>
      <c r="FU133" s="102"/>
      <c r="FV133" s="102"/>
      <c r="FW133" s="102"/>
      <c r="FX133" s="102"/>
      <c r="FY133" s="102"/>
      <c r="FZ133" s="102"/>
      <c r="GA133" s="102"/>
      <c r="GB133" s="102"/>
      <c r="GC133" s="102"/>
      <c r="GD133" s="102"/>
      <c r="GE133" s="102"/>
      <c r="GF133" s="102"/>
      <c r="GG133" s="102"/>
      <c r="GH133" s="102"/>
      <c r="GI133" s="102"/>
      <c r="GJ133" s="102"/>
      <c r="GK133" s="102"/>
      <c r="GL133" s="102"/>
      <c r="GM133" s="102"/>
      <c r="GN133" s="102"/>
      <c r="GO133" s="102"/>
      <c r="GP133" s="102"/>
      <c r="GQ133" s="102"/>
      <c r="GR133" s="102"/>
      <c r="GS133" s="102"/>
      <c r="GT133" s="102"/>
      <c r="GU133" s="102"/>
      <c r="GV133" s="102"/>
      <c r="GW133" s="102"/>
      <c r="GX133" s="102"/>
      <c r="GY133" s="102"/>
      <c r="GZ133" s="102"/>
      <c r="HA133" s="102"/>
      <c r="HB133" s="102"/>
      <c r="HC133" s="102"/>
      <c r="HD133" s="102"/>
      <c r="HE133" s="102"/>
      <c r="HF133" s="102"/>
      <c r="HG133" s="102"/>
      <c r="HH133" s="102"/>
      <c r="HI133" s="102"/>
      <c r="HJ133" s="102"/>
      <c r="HK133" s="102"/>
      <c r="HL133" s="102"/>
      <c r="HM133" s="102"/>
      <c r="HN133" s="102"/>
      <c r="HO133" s="102"/>
      <c r="HP133" s="102"/>
      <c r="HQ133" s="102"/>
      <c r="HR133" s="102"/>
      <c r="HS133" s="102"/>
      <c r="HT133" s="102"/>
      <c r="HU133" s="102"/>
      <c r="HV133" s="102"/>
      <c r="HW133" s="102"/>
      <c r="HX133" s="102"/>
      <c r="HY133" s="102"/>
      <c r="HZ133" s="102"/>
      <c r="IA133" s="102"/>
      <c r="IB133" s="102"/>
      <c r="IC133" s="102"/>
      <c r="ID133" s="102"/>
    </row>
    <row r="134" spans="1:44" s="123" customFormat="1" ht="102">
      <c r="A134" s="267"/>
      <c r="B134" s="268">
        <v>142</v>
      </c>
      <c r="C134" s="40"/>
      <c r="D134" s="37"/>
      <c r="E134" s="77">
        <v>39508</v>
      </c>
      <c r="F134" s="37" t="s">
        <v>216</v>
      </c>
      <c r="G134" s="37" t="s">
        <v>273</v>
      </c>
      <c r="H134" s="65" t="s">
        <v>754</v>
      </c>
      <c r="I134" s="66" t="s">
        <v>755</v>
      </c>
      <c r="J134" s="65" t="s">
        <v>756</v>
      </c>
      <c r="K134" s="52">
        <v>1</v>
      </c>
      <c r="L134" s="293" t="s">
        <v>765</v>
      </c>
      <c r="M134" s="37">
        <v>2</v>
      </c>
      <c r="N134" s="466">
        <v>2</v>
      </c>
      <c r="O134" s="37" t="s">
        <v>758</v>
      </c>
      <c r="P134" s="37">
        <v>4096</v>
      </c>
      <c r="Q134" s="43">
        <v>4</v>
      </c>
      <c r="R134" s="37">
        <v>1</v>
      </c>
      <c r="S134" s="65" t="s">
        <v>672</v>
      </c>
      <c r="T134" s="65" t="s">
        <v>673</v>
      </c>
      <c r="U134" s="49" t="s">
        <v>620</v>
      </c>
      <c r="V134" s="65" t="s">
        <v>397</v>
      </c>
      <c r="W134" s="52"/>
      <c r="X134" s="40">
        <v>0</v>
      </c>
      <c r="Y134" s="72"/>
      <c r="Z134" s="37"/>
      <c r="AA134" s="65"/>
      <c r="AB134" s="65"/>
      <c r="AC134" s="57" t="s">
        <v>214</v>
      </c>
      <c r="AD134" s="487" t="s">
        <v>730</v>
      </c>
      <c r="AE134" s="495">
        <v>0.86</v>
      </c>
      <c r="AF134" s="488" t="s">
        <v>215</v>
      </c>
      <c r="AG134" s="57" t="s">
        <v>215</v>
      </c>
      <c r="AH134" s="58" t="s">
        <v>215</v>
      </c>
      <c r="AI134" s="39" t="s">
        <v>215</v>
      </c>
      <c r="AJ134" s="39" t="s">
        <v>215</v>
      </c>
      <c r="AK134" s="39" t="s">
        <v>215</v>
      </c>
      <c r="AL134" s="37" t="s">
        <v>731</v>
      </c>
      <c r="AM134" s="67" t="s">
        <v>732</v>
      </c>
      <c r="AN134" s="50" t="s">
        <v>369</v>
      </c>
      <c r="AO134" s="37">
        <v>0.3</v>
      </c>
      <c r="AP134" s="37">
        <v>0.8</v>
      </c>
      <c r="AQ134" s="52">
        <v>18</v>
      </c>
      <c r="AR134" s="68"/>
    </row>
    <row r="135" spans="1:238" s="5" customFormat="1" ht="102">
      <c r="A135" s="267"/>
      <c r="B135" s="268">
        <v>143</v>
      </c>
      <c r="C135" s="40"/>
      <c r="D135" s="37"/>
      <c r="E135" s="77">
        <v>39508</v>
      </c>
      <c r="F135" s="37" t="s">
        <v>216</v>
      </c>
      <c r="G135" s="62"/>
      <c r="H135" s="65" t="s">
        <v>754</v>
      </c>
      <c r="I135" s="66" t="s">
        <v>755</v>
      </c>
      <c r="J135" s="65" t="s">
        <v>756</v>
      </c>
      <c r="K135" s="52">
        <v>1</v>
      </c>
      <c r="L135" s="293" t="s">
        <v>763</v>
      </c>
      <c r="M135" s="37">
        <v>1</v>
      </c>
      <c r="N135" s="466">
        <v>2</v>
      </c>
      <c r="O135" s="37" t="s">
        <v>758</v>
      </c>
      <c r="P135" s="37">
        <v>4096</v>
      </c>
      <c r="Q135" s="43">
        <v>4</v>
      </c>
      <c r="R135" s="37">
        <v>1</v>
      </c>
      <c r="S135" s="65" t="s">
        <v>672</v>
      </c>
      <c r="T135" s="65" t="s">
        <v>673</v>
      </c>
      <c r="U135" s="49" t="s">
        <v>620</v>
      </c>
      <c r="V135" s="65" t="s">
        <v>397</v>
      </c>
      <c r="W135" s="52"/>
      <c r="X135" s="40">
        <v>0</v>
      </c>
      <c r="Y135" s="72"/>
      <c r="Z135" s="37"/>
      <c r="AA135" s="65"/>
      <c r="AB135" s="65"/>
      <c r="AC135" s="57" t="s">
        <v>214</v>
      </c>
      <c r="AD135" s="487" t="s">
        <v>730</v>
      </c>
      <c r="AE135" s="495">
        <v>0.86</v>
      </c>
      <c r="AF135" s="488" t="s">
        <v>215</v>
      </c>
      <c r="AG135" s="57" t="s">
        <v>215</v>
      </c>
      <c r="AH135" s="58" t="s">
        <v>210</v>
      </c>
      <c r="AI135" s="39" t="s">
        <v>210</v>
      </c>
      <c r="AJ135" s="39" t="s">
        <v>215</v>
      </c>
      <c r="AK135" s="39" t="s">
        <v>215</v>
      </c>
      <c r="AL135" s="37" t="s">
        <v>731</v>
      </c>
      <c r="AM135" s="67" t="s">
        <v>732</v>
      </c>
      <c r="AN135" s="50" t="s">
        <v>369</v>
      </c>
      <c r="AO135" s="37">
        <v>0.3</v>
      </c>
      <c r="AP135" s="37">
        <v>0.8</v>
      </c>
      <c r="AQ135" s="52">
        <v>23</v>
      </c>
      <c r="AR135" s="68"/>
      <c r="AS135" s="123"/>
      <c r="AT135" s="123"/>
      <c r="AU135" s="123"/>
      <c r="AV135" s="123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123"/>
      <c r="DG135" s="123"/>
      <c r="DH135" s="123"/>
      <c r="DI135" s="123"/>
      <c r="DJ135" s="123"/>
      <c r="DK135" s="123"/>
      <c r="DL135" s="123"/>
      <c r="DM135" s="123"/>
      <c r="DN135" s="123"/>
      <c r="DO135" s="123"/>
      <c r="DP135" s="123"/>
      <c r="DQ135" s="123"/>
      <c r="DR135" s="123"/>
      <c r="DS135" s="123"/>
      <c r="DT135" s="123"/>
      <c r="DU135" s="123"/>
      <c r="DV135" s="123"/>
      <c r="DW135" s="123"/>
      <c r="DX135" s="123"/>
      <c r="DY135" s="123"/>
      <c r="DZ135" s="123"/>
      <c r="EA135" s="123"/>
      <c r="EB135" s="123"/>
      <c r="EC135" s="123"/>
      <c r="ED135" s="123"/>
      <c r="EE135" s="123"/>
      <c r="EF135" s="123"/>
      <c r="EG135" s="123"/>
      <c r="EH135" s="123"/>
      <c r="EI135" s="123"/>
      <c r="EJ135" s="123"/>
      <c r="EK135" s="123"/>
      <c r="EL135" s="123"/>
      <c r="EM135" s="123"/>
      <c r="EN135" s="123"/>
      <c r="EO135" s="123"/>
      <c r="EP135" s="123"/>
      <c r="EQ135" s="123"/>
      <c r="ER135" s="123"/>
      <c r="ES135" s="123"/>
      <c r="ET135" s="123"/>
      <c r="EU135" s="123"/>
      <c r="EV135" s="123"/>
      <c r="EW135" s="123"/>
      <c r="EX135" s="123"/>
      <c r="EY135" s="123"/>
      <c r="EZ135" s="123"/>
      <c r="FA135" s="123"/>
      <c r="FB135" s="123"/>
      <c r="FC135" s="123"/>
      <c r="FD135" s="123"/>
      <c r="FE135" s="123"/>
      <c r="FF135" s="123"/>
      <c r="FG135" s="123"/>
      <c r="FH135" s="123"/>
      <c r="FI135" s="123"/>
      <c r="FJ135" s="123"/>
      <c r="FK135" s="123"/>
      <c r="FL135" s="123"/>
      <c r="FM135" s="123"/>
      <c r="FN135" s="123"/>
      <c r="FO135" s="123"/>
      <c r="FP135" s="123"/>
      <c r="FQ135" s="123"/>
      <c r="FR135" s="123"/>
      <c r="FS135" s="123"/>
      <c r="FT135" s="123"/>
      <c r="FU135" s="123"/>
      <c r="FV135" s="123"/>
      <c r="FW135" s="123"/>
      <c r="FX135" s="123"/>
      <c r="FY135" s="123"/>
      <c r="FZ135" s="123"/>
      <c r="GA135" s="123"/>
      <c r="GB135" s="123"/>
      <c r="GC135" s="123"/>
      <c r="GD135" s="123"/>
      <c r="GE135" s="123"/>
      <c r="GF135" s="123"/>
      <c r="GG135" s="123"/>
      <c r="GH135" s="123"/>
      <c r="GI135" s="123"/>
      <c r="GJ135" s="123"/>
      <c r="GK135" s="123"/>
      <c r="GL135" s="123"/>
      <c r="GM135" s="123"/>
      <c r="GN135" s="123"/>
      <c r="GO135" s="123"/>
      <c r="GP135" s="123"/>
      <c r="GQ135" s="123"/>
      <c r="GR135" s="123"/>
      <c r="GS135" s="123"/>
      <c r="GT135" s="123"/>
      <c r="GU135" s="123"/>
      <c r="GV135" s="123"/>
      <c r="GW135" s="123"/>
      <c r="GX135" s="123"/>
      <c r="GY135" s="123"/>
      <c r="GZ135" s="123"/>
      <c r="HA135" s="123"/>
      <c r="HB135" s="123"/>
      <c r="HC135" s="123"/>
      <c r="HD135" s="123"/>
      <c r="HE135" s="123"/>
      <c r="HF135" s="123"/>
      <c r="HG135" s="123"/>
      <c r="HH135" s="123"/>
      <c r="HI135" s="123"/>
      <c r="HJ135" s="123"/>
      <c r="HK135" s="123"/>
      <c r="HL135" s="123"/>
      <c r="HM135" s="123"/>
      <c r="HN135" s="123"/>
      <c r="HO135" s="123"/>
      <c r="HP135" s="123"/>
      <c r="HQ135" s="123"/>
      <c r="HR135" s="123"/>
      <c r="HS135" s="123"/>
      <c r="HT135" s="123"/>
      <c r="HU135" s="123"/>
      <c r="HV135" s="123"/>
      <c r="HW135" s="123"/>
      <c r="HX135" s="123"/>
      <c r="HY135" s="123"/>
      <c r="HZ135" s="123"/>
      <c r="IA135" s="123"/>
      <c r="IB135" s="123"/>
      <c r="IC135" s="123"/>
      <c r="ID135" s="123"/>
    </row>
    <row r="136" spans="1:238" s="5" customFormat="1" ht="102">
      <c r="A136" s="267"/>
      <c r="B136" s="268">
        <v>144</v>
      </c>
      <c r="C136" s="40"/>
      <c r="D136" s="37"/>
      <c r="E136" s="77">
        <v>39508</v>
      </c>
      <c r="F136" s="37" t="s">
        <v>216</v>
      </c>
      <c r="G136" s="37" t="s">
        <v>273</v>
      </c>
      <c r="H136" s="65" t="s">
        <v>754</v>
      </c>
      <c r="I136" s="66" t="s">
        <v>755</v>
      </c>
      <c r="J136" s="65" t="s">
        <v>756</v>
      </c>
      <c r="K136" s="52">
        <v>1</v>
      </c>
      <c r="L136" s="293" t="s">
        <v>766</v>
      </c>
      <c r="M136" s="37">
        <v>2</v>
      </c>
      <c r="N136" s="466">
        <v>2.5</v>
      </c>
      <c r="O136" s="37" t="s">
        <v>758</v>
      </c>
      <c r="P136" s="37">
        <v>4096</v>
      </c>
      <c r="Q136" s="43">
        <v>4</v>
      </c>
      <c r="R136" s="37">
        <v>1</v>
      </c>
      <c r="S136" s="65" t="s">
        <v>672</v>
      </c>
      <c r="T136" s="65" t="s">
        <v>673</v>
      </c>
      <c r="U136" s="49" t="s">
        <v>620</v>
      </c>
      <c r="V136" s="65" t="s">
        <v>397</v>
      </c>
      <c r="W136" s="52"/>
      <c r="X136" s="40">
        <v>0</v>
      </c>
      <c r="Y136" s="72"/>
      <c r="Z136" s="37"/>
      <c r="AA136" s="65"/>
      <c r="AB136" s="65"/>
      <c r="AC136" s="57" t="s">
        <v>214</v>
      </c>
      <c r="AD136" s="492" t="s">
        <v>730</v>
      </c>
      <c r="AE136" s="495">
        <v>0.85</v>
      </c>
      <c r="AF136" s="488" t="s">
        <v>215</v>
      </c>
      <c r="AG136" s="57" t="s">
        <v>215</v>
      </c>
      <c r="AH136" s="58" t="s">
        <v>215</v>
      </c>
      <c r="AI136" s="39" t="s">
        <v>215</v>
      </c>
      <c r="AJ136" s="39" t="s">
        <v>215</v>
      </c>
      <c r="AK136" s="39" t="s">
        <v>215</v>
      </c>
      <c r="AL136" s="37" t="s">
        <v>731</v>
      </c>
      <c r="AM136" s="67" t="s">
        <v>732</v>
      </c>
      <c r="AN136" s="50" t="s">
        <v>369</v>
      </c>
      <c r="AO136" s="37">
        <v>0.9</v>
      </c>
      <c r="AP136" s="37">
        <v>1.9</v>
      </c>
      <c r="AQ136" s="52">
        <v>18</v>
      </c>
      <c r="AR136" s="68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  <c r="CW136" s="102"/>
      <c r="CX136" s="102"/>
      <c r="CY136" s="102"/>
      <c r="CZ136" s="102"/>
      <c r="DA136" s="102"/>
      <c r="DB136" s="102"/>
      <c r="DC136" s="102"/>
      <c r="DD136" s="102"/>
      <c r="DE136" s="102"/>
      <c r="DF136" s="102"/>
      <c r="DG136" s="102"/>
      <c r="DH136" s="102"/>
      <c r="DI136" s="102"/>
      <c r="DJ136" s="102"/>
      <c r="DK136" s="102"/>
      <c r="DL136" s="102"/>
      <c r="DM136" s="102"/>
      <c r="DN136" s="102"/>
      <c r="DO136" s="102"/>
      <c r="DP136" s="102"/>
      <c r="DQ136" s="102"/>
      <c r="DR136" s="102"/>
      <c r="DS136" s="102"/>
      <c r="DT136" s="102"/>
      <c r="DU136" s="102"/>
      <c r="DV136" s="102"/>
      <c r="DW136" s="102"/>
      <c r="DX136" s="102"/>
      <c r="DY136" s="102"/>
      <c r="DZ136" s="102"/>
      <c r="EA136" s="102"/>
      <c r="EB136" s="102"/>
      <c r="EC136" s="102"/>
      <c r="ED136" s="102"/>
      <c r="EE136" s="102"/>
      <c r="EF136" s="102"/>
      <c r="EG136" s="102"/>
      <c r="EH136" s="102"/>
      <c r="EI136" s="102"/>
      <c r="EJ136" s="102"/>
      <c r="EK136" s="102"/>
      <c r="EL136" s="102"/>
      <c r="EM136" s="102"/>
      <c r="EN136" s="102"/>
      <c r="EO136" s="102"/>
      <c r="EP136" s="102"/>
      <c r="EQ136" s="102"/>
      <c r="ER136" s="102"/>
      <c r="ES136" s="102"/>
      <c r="ET136" s="102"/>
      <c r="EU136" s="102"/>
      <c r="EV136" s="102"/>
      <c r="EW136" s="102"/>
      <c r="EX136" s="102"/>
      <c r="EY136" s="102"/>
      <c r="EZ136" s="102"/>
      <c r="FA136" s="102"/>
      <c r="FB136" s="102"/>
      <c r="FC136" s="102"/>
      <c r="FD136" s="102"/>
      <c r="FE136" s="102"/>
      <c r="FF136" s="102"/>
      <c r="FG136" s="102"/>
      <c r="FH136" s="102"/>
      <c r="FI136" s="102"/>
      <c r="FJ136" s="102"/>
      <c r="FK136" s="102"/>
      <c r="FL136" s="102"/>
      <c r="FM136" s="102"/>
      <c r="FN136" s="102"/>
      <c r="FO136" s="102"/>
      <c r="FP136" s="102"/>
      <c r="FQ136" s="102"/>
      <c r="FR136" s="102"/>
      <c r="FS136" s="102"/>
      <c r="FT136" s="102"/>
      <c r="FU136" s="102"/>
      <c r="FV136" s="102"/>
      <c r="FW136" s="102"/>
      <c r="FX136" s="102"/>
      <c r="FY136" s="102"/>
      <c r="FZ136" s="102"/>
      <c r="GA136" s="102"/>
      <c r="GB136" s="102"/>
      <c r="GC136" s="102"/>
      <c r="GD136" s="102"/>
      <c r="GE136" s="102"/>
      <c r="GF136" s="102"/>
      <c r="GG136" s="102"/>
      <c r="GH136" s="102"/>
      <c r="GI136" s="102"/>
      <c r="GJ136" s="102"/>
      <c r="GK136" s="102"/>
      <c r="GL136" s="102"/>
      <c r="GM136" s="102"/>
      <c r="GN136" s="102"/>
      <c r="GO136" s="102"/>
      <c r="GP136" s="102"/>
      <c r="GQ136" s="102"/>
      <c r="GR136" s="102"/>
      <c r="GS136" s="102"/>
      <c r="GT136" s="102"/>
      <c r="GU136" s="102"/>
      <c r="GV136" s="102"/>
      <c r="GW136" s="102"/>
      <c r="GX136" s="102"/>
      <c r="GY136" s="102"/>
      <c r="GZ136" s="102"/>
      <c r="HA136" s="102"/>
      <c r="HB136" s="102"/>
      <c r="HC136" s="102"/>
      <c r="HD136" s="102"/>
      <c r="HE136" s="102"/>
      <c r="HF136" s="102"/>
      <c r="HG136" s="102"/>
      <c r="HH136" s="102"/>
      <c r="HI136" s="102"/>
      <c r="HJ136" s="102"/>
      <c r="HK136" s="102"/>
      <c r="HL136" s="102"/>
      <c r="HM136" s="102"/>
      <c r="HN136" s="102"/>
      <c r="HO136" s="102"/>
      <c r="HP136" s="102"/>
      <c r="HQ136" s="102"/>
      <c r="HR136" s="102"/>
      <c r="HS136" s="102"/>
      <c r="HT136" s="102"/>
      <c r="HU136" s="102"/>
      <c r="HV136" s="102"/>
      <c r="HW136" s="102"/>
      <c r="HX136" s="102"/>
      <c r="HY136" s="102"/>
      <c r="HZ136" s="102"/>
      <c r="IA136" s="102"/>
      <c r="IB136" s="102"/>
      <c r="IC136" s="102"/>
      <c r="ID136" s="102"/>
    </row>
    <row r="137" spans="1:238" ht="102">
      <c r="A137" s="267"/>
      <c r="B137" s="268">
        <v>145</v>
      </c>
      <c r="C137" s="40"/>
      <c r="D137" s="37"/>
      <c r="E137" s="77">
        <v>39508</v>
      </c>
      <c r="F137" s="37" t="s">
        <v>216</v>
      </c>
      <c r="G137" s="37" t="s">
        <v>273</v>
      </c>
      <c r="H137" s="65" t="s">
        <v>754</v>
      </c>
      <c r="I137" s="66" t="s">
        <v>755</v>
      </c>
      <c r="J137" s="65" t="s">
        <v>756</v>
      </c>
      <c r="K137" s="52">
        <v>1</v>
      </c>
      <c r="L137" s="293" t="s">
        <v>760</v>
      </c>
      <c r="M137" s="37">
        <v>2</v>
      </c>
      <c r="N137" s="466">
        <v>2.4</v>
      </c>
      <c r="O137" s="37" t="s">
        <v>758</v>
      </c>
      <c r="P137" s="37">
        <v>4096</v>
      </c>
      <c r="Q137" s="43">
        <v>4</v>
      </c>
      <c r="R137" s="37">
        <v>1</v>
      </c>
      <c r="S137" s="65" t="s">
        <v>672</v>
      </c>
      <c r="T137" s="65" t="s">
        <v>673</v>
      </c>
      <c r="U137" s="49" t="s">
        <v>620</v>
      </c>
      <c r="V137" s="65" t="s">
        <v>397</v>
      </c>
      <c r="W137" s="52"/>
      <c r="X137" s="40">
        <v>0</v>
      </c>
      <c r="Y137" s="72"/>
      <c r="Z137" s="37"/>
      <c r="AA137" s="65"/>
      <c r="AB137" s="65"/>
      <c r="AC137" s="57" t="s">
        <v>214</v>
      </c>
      <c r="AD137" s="492" t="s">
        <v>730</v>
      </c>
      <c r="AE137" s="495">
        <v>0.85</v>
      </c>
      <c r="AF137" s="488" t="s">
        <v>215</v>
      </c>
      <c r="AG137" s="57" t="s">
        <v>215</v>
      </c>
      <c r="AH137" s="58" t="s">
        <v>215</v>
      </c>
      <c r="AI137" s="39" t="s">
        <v>215</v>
      </c>
      <c r="AJ137" s="39" t="s">
        <v>215</v>
      </c>
      <c r="AK137" s="39" t="s">
        <v>215</v>
      </c>
      <c r="AL137" s="37" t="s">
        <v>731</v>
      </c>
      <c r="AM137" s="67" t="s">
        <v>732</v>
      </c>
      <c r="AN137" s="50" t="s">
        <v>369</v>
      </c>
      <c r="AO137" s="37">
        <v>0.9</v>
      </c>
      <c r="AP137" s="37">
        <v>1.9</v>
      </c>
      <c r="AQ137" s="52">
        <v>20</v>
      </c>
      <c r="AR137" s="68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0"/>
      <c r="CR137" s="100"/>
      <c r="CS137" s="100"/>
      <c r="CT137" s="100"/>
      <c r="CU137" s="100"/>
      <c r="CV137" s="100"/>
      <c r="CW137" s="100"/>
      <c r="CX137" s="100"/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100"/>
      <c r="DO137" s="100"/>
      <c r="DP137" s="100"/>
      <c r="DQ137" s="100"/>
      <c r="DR137" s="100"/>
      <c r="DS137" s="100"/>
      <c r="DT137" s="100"/>
      <c r="DU137" s="100"/>
      <c r="DV137" s="100"/>
      <c r="DW137" s="100"/>
      <c r="DX137" s="100"/>
      <c r="DY137" s="100"/>
      <c r="DZ137" s="100"/>
      <c r="EA137" s="100"/>
      <c r="EB137" s="100"/>
      <c r="EC137" s="100"/>
      <c r="ED137" s="100"/>
      <c r="EE137" s="100"/>
      <c r="EF137" s="100"/>
      <c r="EG137" s="100"/>
      <c r="EH137" s="100"/>
      <c r="EI137" s="100"/>
      <c r="EJ137" s="100"/>
      <c r="EK137" s="100"/>
      <c r="EL137" s="100"/>
      <c r="EM137" s="100"/>
      <c r="EN137" s="100"/>
      <c r="EO137" s="100"/>
      <c r="EP137" s="100"/>
      <c r="EQ137" s="100"/>
      <c r="ER137" s="100"/>
      <c r="ES137" s="100"/>
      <c r="ET137" s="100"/>
      <c r="EU137" s="100"/>
      <c r="EV137" s="100"/>
      <c r="EW137" s="100"/>
      <c r="EX137" s="100"/>
      <c r="EY137" s="100"/>
      <c r="EZ137" s="100"/>
      <c r="FA137" s="100"/>
      <c r="FB137" s="100"/>
      <c r="FC137" s="100"/>
      <c r="FD137" s="100"/>
      <c r="FE137" s="100"/>
      <c r="FF137" s="100"/>
      <c r="FG137" s="100"/>
      <c r="FH137" s="100"/>
      <c r="FI137" s="100"/>
      <c r="FJ137" s="100"/>
      <c r="FK137" s="100"/>
      <c r="FL137" s="100"/>
      <c r="FM137" s="100"/>
      <c r="FN137" s="100"/>
      <c r="FO137" s="100"/>
      <c r="FP137" s="100"/>
      <c r="FQ137" s="100"/>
      <c r="FR137" s="100"/>
      <c r="FS137" s="100"/>
      <c r="FT137" s="100"/>
      <c r="FU137" s="100"/>
      <c r="FV137" s="100"/>
      <c r="FW137" s="100"/>
      <c r="FX137" s="100"/>
      <c r="FY137" s="100"/>
      <c r="FZ137" s="100"/>
      <c r="GA137" s="100"/>
      <c r="GB137" s="100"/>
      <c r="GC137" s="100"/>
      <c r="GD137" s="100"/>
      <c r="GE137" s="100"/>
      <c r="GF137" s="100"/>
      <c r="GG137" s="100"/>
      <c r="GH137" s="100"/>
      <c r="GI137" s="100"/>
      <c r="GJ137" s="100"/>
      <c r="GK137" s="100"/>
      <c r="GL137" s="100"/>
      <c r="GM137" s="100"/>
      <c r="GN137" s="100"/>
      <c r="GO137" s="100"/>
      <c r="GP137" s="100"/>
      <c r="GQ137" s="100"/>
      <c r="GR137" s="100"/>
      <c r="GS137" s="100"/>
      <c r="GT137" s="100"/>
      <c r="GU137" s="100"/>
      <c r="GV137" s="100"/>
      <c r="GW137" s="100"/>
      <c r="GX137" s="100"/>
      <c r="GY137" s="100"/>
      <c r="GZ137" s="100"/>
      <c r="HA137" s="100"/>
      <c r="HB137" s="100"/>
      <c r="HC137" s="100"/>
      <c r="HD137" s="100"/>
      <c r="HE137" s="100"/>
      <c r="HF137" s="100"/>
      <c r="HG137" s="100"/>
      <c r="HH137" s="100"/>
      <c r="HI137" s="100"/>
      <c r="HJ137" s="100"/>
      <c r="HK137" s="100"/>
      <c r="HL137" s="100"/>
      <c r="HM137" s="100"/>
      <c r="HN137" s="100"/>
      <c r="HO137" s="100"/>
      <c r="HP137" s="100"/>
      <c r="HQ137" s="100"/>
      <c r="HR137" s="100"/>
      <c r="HS137" s="100"/>
      <c r="HT137" s="100"/>
      <c r="HU137" s="100"/>
      <c r="HV137" s="100"/>
      <c r="HW137" s="100"/>
      <c r="HX137" s="100"/>
      <c r="HY137" s="100"/>
      <c r="HZ137" s="100"/>
      <c r="IA137" s="100"/>
      <c r="IB137" s="100"/>
      <c r="IC137" s="100"/>
      <c r="ID137" s="100"/>
    </row>
    <row r="138" spans="1:238" s="123" customFormat="1" ht="102">
      <c r="A138" s="267"/>
      <c r="B138" s="268">
        <v>146</v>
      </c>
      <c r="C138" s="40"/>
      <c r="D138" s="37"/>
      <c r="E138" s="77">
        <v>39508</v>
      </c>
      <c r="F138" s="37" t="s">
        <v>216</v>
      </c>
      <c r="G138" s="37" t="s">
        <v>273</v>
      </c>
      <c r="H138" s="65" t="s">
        <v>754</v>
      </c>
      <c r="I138" s="66" t="s">
        <v>755</v>
      </c>
      <c r="J138" s="65" t="s">
        <v>756</v>
      </c>
      <c r="K138" s="52">
        <v>1</v>
      </c>
      <c r="L138" s="293" t="s">
        <v>762</v>
      </c>
      <c r="M138" s="37">
        <v>2</v>
      </c>
      <c r="N138" s="466">
        <v>2.1</v>
      </c>
      <c r="O138" s="37" t="s">
        <v>758</v>
      </c>
      <c r="P138" s="37">
        <v>4096</v>
      </c>
      <c r="Q138" s="43">
        <v>4</v>
      </c>
      <c r="R138" s="37">
        <v>1</v>
      </c>
      <c r="S138" s="65" t="s">
        <v>672</v>
      </c>
      <c r="T138" s="65" t="s">
        <v>673</v>
      </c>
      <c r="U138" s="49" t="s">
        <v>620</v>
      </c>
      <c r="V138" s="65" t="s">
        <v>397</v>
      </c>
      <c r="W138" s="52"/>
      <c r="X138" s="40">
        <v>0</v>
      </c>
      <c r="Y138" s="72"/>
      <c r="Z138" s="37"/>
      <c r="AA138" s="65"/>
      <c r="AB138" s="65"/>
      <c r="AC138" s="57" t="s">
        <v>214</v>
      </c>
      <c r="AD138" s="492" t="s">
        <v>730</v>
      </c>
      <c r="AE138" s="495">
        <v>0.85</v>
      </c>
      <c r="AF138" s="488" t="s">
        <v>215</v>
      </c>
      <c r="AG138" s="57" t="s">
        <v>215</v>
      </c>
      <c r="AH138" s="58" t="s">
        <v>215</v>
      </c>
      <c r="AI138" s="39" t="s">
        <v>215</v>
      </c>
      <c r="AJ138" s="39" t="s">
        <v>215</v>
      </c>
      <c r="AK138" s="39" t="s">
        <v>215</v>
      </c>
      <c r="AL138" s="37" t="s">
        <v>731</v>
      </c>
      <c r="AM138" s="67" t="s">
        <v>732</v>
      </c>
      <c r="AN138" s="50" t="s">
        <v>369</v>
      </c>
      <c r="AO138" s="37">
        <v>0.9</v>
      </c>
      <c r="AP138" s="37">
        <v>1.9</v>
      </c>
      <c r="AQ138" s="52">
        <v>18</v>
      </c>
      <c r="AR138" s="68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</row>
    <row r="139" spans="1:238" s="100" customFormat="1" ht="102">
      <c r="A139" s="267"/>
      <c r="B139" s="268">
        <v>147</v>
      </c>
      <c r="C139" s="40"/>
      <c r="D139" s="37"/>
      <c r="E139" s="77">
        <v>39508</v>
      </c>
      <c r="F139" s="37" t="s">
        <v>216</v>
      </c>
      <c r="G139" s="37" t="s">
        <v>632</v>
      </c>
      <c r="H139" s="65" t="s">
        <v>754</v>
      </c>
      <c r="I139" s="66" t="s">
        <v>755</v>
      </c>
      <c r="J139" s="65" t="s">
        <v>756</v>
      </c>
      <c r="K139" s="69">
        <v>1</v>
      </c>
      <c r="L139" s="293" t="s">
        <v>767</v>
      </c>
      <c r="M139" s="37">
        <v>1</v>
      </c>
      <c r="N139" s="466">
        <v>1.73</v>
      </c>
      <c r="O139" s="37" t="s">
        <v>758</v>
      </c>
      <c r="P139" s="37">
        <v>2048</v>
      </c>
      <c r="Q139" s="43">
        <v>2</v>
      </c>
      <c r="R139" s="62">
        <v>1</v>
      </c>
      <c r="S139" s="65" t="s">
        <v>672</v>
      </c>
      <c r="T139" s="65" t="s">
        <v>673</v>
      </c>
      <c r="U139" s="49" t="s">
        <v>620</v>
      </c>
      <c r="V139" s="65" t="s">
        <v>397</v>
      </c>
      <c r="W139" s="52"/>
      <c r="X139" s="40">
        <v>0</v>
      </c>
      <c r="Y139" s="37"/>
      <c r="Z139" s="37"/>
      <c r="AA139" s="65"/>
      <c r="AB139" s="65"/>
      <c r="AC139" s="57" t="s">
        <v>214</v>
      </c>
      <c r="AD139" s="492" t="s">
        <v>600</v>
      </c>
      <c r="AE139" s="495">
        <v>0.83</v>
      </c>
      <c r="AF139" s="488" t="s">
        <v>215</v>
      </c>
      <c r="AG139" s="57" t="s">
        <v>215</v>
      </c>
      <c r="AH139" s="58" t="s">
        <v>215</v>
      </c>
      <c r="AI139" s="39" t="s">
        <v>215</v>
      </c>
      <c r="AJ139" s="39" t="s">
        <v>215</v>
      </c>
      <c r="AK139" s="39" t="s">
        <v>215</v>
      </c>
      <c r="AL139" s="37" t="s">
        <v>731</v>
      </c>
      <c r="AM139" s="67" t="s">
        <v>732</v>
      </c>
      <c r="AN139" s="50" t="s">
        <v>369</v>
      </c>
      <c r="AO139" s="37">
        <v>0.8</v>
      </c>
      <c r="AP139" s="37">
        <v>1.2</v>
      </c>
      <c r="AQ139" s="52">
        <v>30</v>
      </c>
      <c r="AR139" s="68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123"/>
      <c r="BD139" s="123"/>
      <c r="BE139" s="123"/>
      <c r="BF139" s="123"/>
      <c r="BG139" s="123"/>
      <c r="BH139" s="123"/>
      <c r="BI139" s="123"/>
      <c r="BJ139" s="123"/>
      <c r="BK139" s="123"/>
      <c r="BL139" s="123"/>
      <c r="BM139" s="123"/>
      <c r="BN139" s="123"/>
      <c r="BO139" s="123"/>
      <c r="BP139" s="123"/>
      <c r="BQ139" s="123"/>
      <c r="BR139" s="123"/>
      <c r="BS139" s="123"/>
      <c r="BT139" s="123"/>
      <c r="BU139" s="123"/>
      <c r="BV139" s="123"/>
      <c r="BW139" s="123"/>
      <c r="BX139" s="123"/>
      <c r="BY139" s="123"/>
      <c r="BZ139" s="123"/>
      <c r="CA139" s="123"/>
      <c r="CB139" s="123"/>
      <c r="CC139" s="123"/>
      <c r="CD139" s="123"/>
      <c r="CE139" s="123"/>
      <c r="CF139" s="123"/>
      <c r="CG139" s="123"/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  <c r="CS139" s="123"/>
      <c r="CT139" s="123"/>
      <c r="CU139" s="123"/>
      <c r="CV139" s="123"/>
      <c r="CW139" s="123"/>
      <c r="CX139" s="123"/>
      <c r="CY139" s="123"/>
      <c r="CZ139" s="123"/>
      <c r="DA139" s="123"/>
      <c r="DB139" s="123"/>
      <c r="DC139" s="123"/>
      <c r="DD139" s="123"/>
      <c r="DE139" s="123"/>
      <c r="DF139" s="123"/>
      <c r="DG139" s="123"/>
      <c r="DH139" s="123"/>
      <c r="DI139" s="123"/>
      <c r="DJ139" s="123"/>
      <c r="DK139" s="123"/>
      <c r="DL139" s="123"/>
      <c r="DM139" s="123"/>
      <c r="DN139" s="123"/>
      <c r="DO139" s="123"/>
      <c r="DP139" s="123"/>
      <c r="DQ139" s="123"/>
      <c r="DR139" s="123"/>
      <c r="DS139" s="123"/>
      <c r="DT139" s="123"/>
      <c r="DU139" s="123"/>
      <c r="DV139" s="123"/>
      <c r="DW139" s="123"/>
      <c r="DX139" s="123"/>
      <c r="DY139" s="123"/>
      <c r="DZ139" s="123"/>
      <c r="EA139" s="123"/>
      <c r="EB139" s="123"/>
      <c r="EC139" s="123"/>
      <c r="ED139" s="123"/>
      <c r="EE139" s="123"/>
      <c r="EF139" s="123"/>
      <c r="EG139" s="123"/>
      <c r="EH139" s="123"/>
      <c r="EI139" s="123"/>
      <c r="EJ139" s="123"/>
      <c r="EK139" s="123"/>
      <c r="EL139" s="123"/>
      <c r="EM139" s="123"/>
      <c r="EN139" s="123"/>
      <c r="EO139" s="123"/>
      <c r="EP139" s="123"/>
      <c r="EQ139" s="123"/>
      <c r="ER139" s="123"/>
      <c r="ES139" s="123"/>
      <c r="ET139" s="123"/>
      <c r="EU139" s="123"/>
      <c r="EV139" s="123"/>
      <c r="EW139" s="123"/>
      <c r="EX139" s="123"/>
      <c r="EY139" s="123"/>
      <c r="EZ139" s="123"/>
      <c r="FA139" s="123"/>
      <c r="FB139" s="123"/>
      <c r="FC139" s="123"/>
      <c r="FD139" s="123"/>
      <c r="FE139" s="123"/>
      <c r="FF139" s="123"/>
      <c r="FG139" s="123"/>
      <c r="FH139" s="123"/>
      <c r="FI139" s="123"/>
      <c r="FJ139" s="123"/>
      <c r="FK139" s="123"/>
      <c r="FL139" s="123"/>
      <c r="FM139" s="123"/>
      <c r="FN139" s="123"/>
      <c r="FO139" s="123"/>
      <c r="FP139" s="123"/>
      <c r="FQ139" s="123"/>
      <c r="FR139" s="123"/>
      <c r="FS139" s="123"/>
      <c r="FT139" s="123"/>
      <c r="FU139" s="123"/>
      <c r="FV139" s="123"/>
      <c r="FW139" s="123"/>
      <c r="FX139" s="123"/>
      <c r="FY139" s="123"/>
      <c r="FZ139" s="123"/>
      <c r="GA139" s="123"/>
      <c r="GB139" s="123"/>
      <c r="GC139" s="123"/>
      <c r="GD139" s="123"/>
      <c r="GE139" s="123"/>
      <c r="GF139" s="123"/>
      <c r="GG139" s="123"/>
      <c r="GH139" s="123"/>
      <c r="GI139" s="123"/>
      <c r="GJ139" s="123"/>
      <c r="GK139" s="123"/>
      <c r="GL139" s="123"/>
      <c r="GM139" s="123"/>
      <c r="GN139" s="123"/>
      <c r="GO139" s="123"/>
      <c r="GP139" s="123"/>
      <c r="GQ139" s="123"/>
      <c r="GR139" s="123"/>
      <c r="GS139" s="123"/>
      <c r="GT139" s="123"/>
      <c r="GU139" s="123"/>
      <c r="GV139" s="123"/>
      <c r="GW139" s="123"/>
      <c r="GX139" s="123"/>
      <c r="GY139" s="123"/>
      <c r="GZ139" s="123"/>
      <c r="HA139" s="123"/>
      <c r="HB139" s="123"/>
      <c r="HC139" s="123"/>
      <c r="HD139" s="123"/>
      <c r="HE139" s="123"/>
      <c r="HF139" s="123"/>
      <c r="HG139" s="123"/>
      <c r="HH139" s="123"/>
      <c r="HI139" s="123"/>
      <c r="HJ139" s="123"/>
      <c r="HK139" s="123"/>
      <c r="HL139" s="123"/>
      <c r="HM139" s="123"/>
      <c r="HN139" s="123"/>
      <c r="HO139" s="123"/>
      <c r="HP139" s="123"/>
      <c r="HQ139" s="123"/>
      <c r="HR139" s="123"/>
      <c r="HS139" s="123"/>
      <c r="HT139" s="123"/>
      <c r="HU139" s="123"/>
      <c r="HV139" s="123"/>
      <c r="HW139" s="123"/>
      <c r="HX139" s="123"/>
      <c r="HY139" s="123"/>
      <c r="HZ139" s="123"/>
      <c r="IA139" s="123"/>
      <c r="IB139" s="123"/>
      <c r="IC139" s="123"/>
      <c r="ID139" s="123"/>
    </row>
    <row r="140" spans="1:238" s="5" customFormat="1" ht="102">
      <c r="A140" s="267"/>
      <c r="B140" s="268">
        <v>148</v>
      </c>
      <c r="C140" s="40"/>
      <c r="D140" s="37"/>
      <c r="E140" s="77">
        <v>39508</v>
      </c>
      <c r="F140" s="37" t="s">
        <v>216</v>
      </c>
      <c r="G140" s="37" t="s">
        <v>273</v>
      </c>
      <c r="H140" s="65" t="s">
        <v>754</v>
      </c>
      <c r="I140" s="66" t="s">
        <v>755</v>
      </c>
      <c r="J140" s="65" t="s">
        <v>756</v>
      </c>
      <c r="K140" s="69">
        <v>1</v>
      </c>
      <c r="L140" s="293" t="s">
        <v>768</v>
      </c>
      <c r="M140" s="62">
        <v>2</v>
      </c>
      <c r="N140" s="466">
        <v>1.06</v>
      </c>
      <c r="O140" s="37" t="s">
        <v>769</v>
      </c>
      <c r="P140" s="37">
        <v>2048</v>
      </c>
      <c r="Q140" s="43">
        <v>2</v>
      </c>
      <c r="R140" s="62">
        <v>1</v>
      </c>
      <c r="S140" s="65" t="s">
        <v>672</v>
      </c>
      <c r="T140" s="65" t="s">
        <v>770</v>
      </c>
      <c r="U140" s="49" t="s">
        <v>620</v>
      </c>
      <c r="V140" s="65" t="s">
        <v>397</v>
      </c>
      <c r="W140" s="52"/>
      <c r="X140" s="40">
        <v>0</v>
      </c>
      <c r="Y140" s="72"/>
      <c r="Z140" s="72"/>
      <c r="AA140" s="65"/>
      <c r="AB140" s="65"/>
      <c r="AC140" s="57" t="s">
        <v>214</v>
      </c>
      <c r="AD140" s="492" t="s">
        <v>771</v>
      </c>
      <c r="AE140" s="495">
        <v>0.85</v>
      </c>
      <c r="AF140" s="488" t="s">
        <v>215</v>
      </c>
      <c r="AG140" s="57" t="s">
        <v>215</v>
      </c>
      <c r="AH140" s="58" t="s">
        <v>215</v>
      </c>
      <c r="AI140" s="39" t="s">
        <v>215</v>
      </c>
      <c r="AJ140" s="39" t="s">
        <v>215</v>
      </c>
      <c r="AK140" s="39" t="s">
        <v>215</v>
      </c>
      <c r="AL140" s="37" t="s">
        <v>731</v>
      </c>
      <c r="AM140" s="67" t="s">
        <v>732</v>
      </c>
      <c r="AN140" s="50" t="s">
        <v>369</v>
      </c>
      <c r="AO140" s="62">
        <v>0.9</v>
      </c>
      <c r="AP140" s="62">
        <v>1.1</v>
      </c>
      <c r="AQ140" s="52">
        <v>14</v>
      </c>
      <c r="AR140" s="76"/>
      <c r="AS140" s="123"/>
      <c r="AT140" s="123"/>
      <c r="AU140" s="123"/>
      <c r="AV140" s="123"/>
      <c r="AW140" s="123"/>
      <c r="AX140" s="123"/>
      <c r="AY140" s="123"/>
      <c r="AZ140" s="123"/>
      <c r="BA140" s="123"/>
      <c r="BB140" s="123"/>
      <c r="BC140" s="123"/>
      <c r="BD140" s="123"/>
      <c r="BE140" s="123"/>
      <c r="BF140" s="123"/>
      <c r="BG140" s="123"/>
      <c r="BH140" s="123"/>
      <c r="BI140" s="123"/>
      <c r="BJ140" s="123"/>
      <c r="BK140" s="123"/>
      <c r="BL140" s="123"/>
      <c r="BM140" s="123"/>
      <c r="BN140" s="123"/>
      <c r="BO140" s="123"/>
      <c r="BP140" s="123"/>
      <c r="BQ140" s="123"/>
      <c r="BR140" s="123"/>
      <c r="BS140" s="123"/>
      <c r="BT140" s="123"/>
      <c r="BU140" s="123"/>
      <c r="BV140" s="123"/>
      <c r="BW140" s="123"/>
      <c r="BX140" s="123"/>
      <c r="BY140" s="123"/>
      <c r="BZ140" s="123"/>
      <c r="CA140" s="123"/>
      <c r="CB140" s="123"/>
      <c r="CC140" s="123"/>
      <c r="CD140" s="123"/>
      <c r="CE140" s="123"/>
      <c r="CF140" s="123"/>
      <c r="CG140" s="123"/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  <c r="CR140" s="123"/>
      <c r="CS140" s="123"/>
      <c r="CT140" s="123"/>
      <c r="CU140" s="123"/>
      <c r="CV140" s="123"/>
      <c r="CW140" s="123"/>
      <c r="CX140" s="123"/>
      <c r="CY140" s="123"/>
      <c r="CZ140" s="123"/>
      <c r="DA140" s="123"/>
      <c r="DB140" s="123"/>
      <c r="DC140" s="123"/>
      <c r="DD140" s="123"/>
      <c r="DE140" s="123"/>
      <c r="DF140" s="123"/>
      <c r="DG140" s="123"/>
      <c r="DH140" s="123"/>
      <c r="DI140" s="123"/>
      <c r="DJ140" s="123"/>
      <c r="DK140" s="123"/>
      <c r="DL140" s="123"/>
      <c r="DM140" s="123"/>
      <c r="DN140" s="123"/>
      <c r="DO140" s="123"/>
      <c r="DP140" s="123"/>
      <c r="DQ140" s="123"/>
      <c r="DR140" s="123"/>
      <c r="DS140" s="123"/>
      <c r="DT140" s="123"/>
      <c r="DU140" s="123"/>
      <c r="DV140" s="123"/>
      <c r="DW140" s="123"/>
      <c r="DX140" s="123"/>
      <c r="DY140" s="123"/>
      <c r="DZ140" s="123"/>
      <c r="EA140" s="123"/>
      <c r="EB140" s="123"/>
      <c r="EC140" s="123"/>
      <c r="ED140" s="123"/>
      <c r="EE140" s="123"/>
      <c r="EF140" s="123"/>
      <c r="EG140" s="123"/>
      <c r="EH140" s="123"/>
      <c r="EI140" s="123"/>
      <c r="EJ140" s="123"/>
      <c r="EK140" s="123"/>
      <c r="EL140" s="123"/>
      <c r="EM140" s="123"/>
      <c r="EN140" s="123"/>
      <c r="EO140" s="123"/>
      <c r="EP140" s="123"/>
      <c r="EQ140" s="123"/>
      <c r="ER140" s="123"/>
      <c r="ES140" s="123"/>
      <c r="ET140" s="123"/>
      <c r="EU140" s="123"/>
      <c r="EV140" s="123"/>
      <c r="EW140" s="123"/>
      <c r="EX140" s="123"/>
      <c r="EY140" s="123"/>
      <c r="EZ140" s="123"/>
      <c r="FA140" s="123"/>
      <c r="FB140" s="123"/>
      <c r="FC140" s="123"/>
      <c r="FD140" s="123"/>
      <c r="FE140" s="123"/>
      <c r="FF140" s="123"/>
      <c r="FG140" s="123"/>
      <c r="FH140" s="123"/>
      <c r="FI140" s="123"/>
      <c r="FJ140" s="123"/>
      <c r="FK140" s="123"/>
      <c r="FL140" s="123"/>
      <c r="FM140" s="123"/>
      <c r="FN140" s="123"/>
      <c r="FO140" s="123"/>
      <c r="FP140" s="123"/>
      <c r="FQ140" s="123"/>
      <c r="FR140" s="123"/>
      <c r="FS140" s="123"/>
      <c r="FT140" s="123"/>
      <c r="FU140" s="123"/>
      <c r="FV140" s="123"/>
      <c r="FW140" s="123"/>
      <c r="FX140" s="123"/>
      <c r="FY140" s="123"/>
      <c r="FZ140" s="123"/>
      <c r="GA140" s="123"/>
      <c r="GB140" s="123"/>
      <c r="GC140" s="123"/>
      <c r="GD140" s="123"/>
      <c r="GE140" s="123"/>
      <c r="GF140" s="123"/>
      <c r="GG140" s="123"/>
      <c r="GH140" s="123"/>
      <c r="GI140" s="123"/>
      <c r="GJ140" s="123"/>
      <c r="GK140" s="123"/>
      <c r="GL140" s="123"/>
      <c r="GM140" s="123"/>
      <c r="GN140" s="123"/>
      <c r="GO140" s="123"/>
      <c r="GP140" s="123"/>
      <c r="GQ140" s="123"/>
      <c r="GR140" s="123"/>
      <c r="GS140" s="123"/>
      <c r="GT140" s="123"/>
      <c r="GU140" s="123"/>
      <c r="GV140" s="123"/>
      <c r="GW140" s="123"/>
      <c r="GX140" s="123"/>
      <c r="GY140" s="123"/>
      <c r="GZ140" s="123"/>
      <c r="HA140" s="123"/>
      <c r="HB140" s="123"/>
      <c r="HC140" s="123"/>
      <c r="HD140" s="123"/>
      <c r="HE140" s="123"/>
      <c r="HF140" s="123"/>
      <c r="HG140" s="123"/>
      <c r="HH140" s="123"/>
      <c r="HI140" s="123"/>
      <c r="HJ140" s="123"/>
      <c r="HK140" s="123"/>
      <c r="HL140" s="123"/>
      <c r="HM140" s="123"/>
      <c r="HN140" s="123"/>
      <c r="HO140" s="123"/>
      <c r="HP140" s="123"/>
      <c r="HQ140" s="123"/>
      <c r="HR140" s="123"/>
      <c r="HS140" s="123"/>
      <c r="HT140" s="123"/>
      <c r="HU140" s="123"/>
      <c r="HV140" s="123"/>
      <c r="HW140" s="123"/>
      <c r="HX140" s="123"/>
      <c r="HY140" s="123"/>
      <c r="HZ140" s="123"/>
      <c r="IA140" s="123"/>
      <c r="IB140" s="123"/>
      <c r="IC140" s="123"/>
      <c r="ID140" s="123"/>
    </row>
    <row r="141" spans="1:238" s="144" customFormat="1" ht="102">
      <c r="A141" s="267"/>
      <c r="B141" s="268">
        <v>149</v>
      </c>
      <c r="C141" s="40"/>
      <c r="D141" s="37"/>
      <c r="E141" s="77">
        <v>39508</v>
      </c>
      <c r="F141" s="37" t="s">
        <v>216</v>
      </c>
      <c r="G141" s="37" t="s">
        <v>632</v>
      </c>
      <c r="H141" s="65" t="s">
        <v>754</v>
      </c>
      <c r="I141" s="66" t="s">
        <v>755</v>
      </c>
      <c r="J141" s="65" t="s">
        <v>756</v>
      </c>
      <c r="K141" s="69">
        <v>1</v>
      </c>
      <c r="L141" s="293" t="s">
        <v>772</v>
      </c>
      <c r="M141" s="62">
        <v>1</v>
      </c>
      <c r="N141" s="466">
        <v>0.933</v>
      </c>
      <c r="O141" s="37" t="s">
        <v>769</v>
      </c>
      <c r="P141" s="37">
        <v>2048</v>
      </c>
      <c r="Q141" s="43">
        <v>2</v>
      </c>
      <c r="R141" s="62">
        <v>1</v>
      </c>
      <c r="S141" s="65" t="s">
        <v>672</v>
      </c>
      <c r="T141" s="65" t="s">
        <v>738</v>
      </c>
      <c r="U141" s="49" t="s">
        <v>620</v>
      </c>
      <c r="V141" s="65" t="s">
        <v>397</v>
      </c>
      <c r="W141" s="52"/>
      <c r="X141" s="40">
        <v>0</v>
      </c>
      <c r="Y141" s="72"/>
      <c r="Z141" s="72"/>
      <c r="AA141" s="66"/>
      <c r="AB141" s="66"/>
      <c r="AC141" s="57" t="s">
        <v>214</v>
      </c>
      <c r="AD141" s="492" t="s">
        <v>771</v>
      </c>
      <c r="AE141" s="495">
        <v>0.85</v>
      </c>
      <c r="AF141" s="488" t="s">
        <v>215</v>
      </c>
      <c r="AG141" s="57" t="s">
        <v>215</v>
      </c>
      <c r="AH141" s="58" t="s">
        <v>215</v>
      </c>
      <c r="AI141" s="39" t="s">
        <v>215</v>
      </c>
      <c r="AJ141" s="39" t="s">
        <v>215</v>
      </c>
      <c r="AK141" s="39" t="s">
        <v>215</v>
      </c>
      <c r="AL141" s="37" t="s">
        <v>731</v>
      </c>
      <c r="AM141" s="67" t="s">
        <v>732</v>
      </c>
      <c r="AN141" s="50" t="s">
        <v>369</v>
      </c>
      <c r="AO141" s="62">
        <v>0.9</v>
      </c>
      <c r="AP141" s="62">
        <v>1.1</v>
      </c>
      <c r="AQ141" s="52">
        <v>14</v>
      </c>
      <c r="AR141" s="76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</row>
    <row r="142" spans="1:44" s="5" customFormat="1" ht="102">
      <c r="A142" s="267"/>
      <c r="B142" s="268">
        <v>150</v>
      </c>
      <c r="C142" s="40"/>
      <c r="D142" s="37"/>
      <c r="E142" s="77">
        <v>39508</v>
      </c>
      <c r="F142" s="37" t="s">
        <v>216</v>
      </c>
      <c r="G142" s="37" t="s">
        <v>273</v>
      </c>
      <c r="H142" s="65" t="s">
        <v>754</v>
      </c>
      <c r="I142" s="66" t="s">
        <v>755</v>
      </c>
      <c r="J142" s="65" t="s">
        <v>756</v>
      </c>
      <c r="K142" s="69">
        <v>1</v>
      </c>
      <c r="L142" s="293" t="s">
        <v>768</v>
      </c>
      <c r="M142" s="62">
        <v>2</v>
      </c>
      <c r="N142" s="466">
        <v>1.06</v>
      </c>
      <c r="O142" s="37" t="s">
        <v>769</v>
      </c>
      <c r="P142" s="37">
        <v>2048</v>
      </c>
      <c r="Q142" s="43">
        <v>2</v>
      </c>
      <c r="R142" s="62">
        <v>1</v>
      </c>
      <c r="S142" s="65" t="s">
        <v>672</v>
      </c>
      <c r="T142" s="65" t="s">
        <v>773</v>
      </c>
      <c r="U142" s="49" t="s">
        <v>620</v>
      </c>
      <c r="V142" s="65" t="s">
        <v>397</v>
      </c>
      <c r="W142" s="52"/>
      <c r="X142" s="40">
        <v>0</v>
      </c>
      <c r="Y142" s="72"/>
      <c r="Z142" s="72"/>
      <c r="AA142" s="66"/>
      <c r="AB142" s="38"/>
      <c r="AC142" s="57" t="s">
        <v>214</v>
      </c>
      <c r="AD142" s="492" t="s">
        <v>771</v>
      </c>
      <c r="AE142" s="495">
        <v>0.85</v>
      </c>
      <c r="AF142" s="488" t="s">
        <v>215</v>
      </c>
      <c r="AG142" s="57" t="s">
        <v>215</v>
      </c>
      <c r="AH142" s="58" t="s">
        <v>215</v>
      </c>
      <c r="AI142" s="39" t="s">
        <v>215</v>
      </c>
      <c r="AJ142" s="39" t="s">
        <v>215</v>
      </c>
      <c r="AK142" s="39" t="s">
        <v>215</v>
      </c>
      <c r="AL142" s="37" t="s">
        <v>731</v>
      </c>
      <c r="AM142" s="67" t="s">
        <v>732</v>
      </c>
      <c r="AN142" s="50" t="s">
        <v>369</v>
      </c>
      <c r="AO142" s="62">
        <v>0.9</v>
      </c>
      <c r="AP142" s="62">
        <v>1.1</v>
      </c>
      <c r="AQ142" s="52">
        <v>14</v>
      </c>
      <c r="AR142" s="76"/>
    </row>
    <row r="143" spans="1:238" s="5" customFormat="1" ht="102">
      <c r="A143" s="267"/>
      <c r="B143" s="268">
        <v>151</v>
      </c>
      <c r="C143" s="40"/>
      <c r="D143" s="37"/>
      <c r="E143" s="77">
        <v>39508</v>
      </c>
      <c r="F143" s="37" t="s">
        <v>216</v>
      </c>
      <c r="G143" s="37" t="s">
        <v>632</v>
      </c>
      <c r="H143" s="65" t="s">
        <v>754</v>
      </c>
      <c r="I143" s="66" t="s">
        <v>755</v>
      </c>
      <c r="J143" s="65" t="s">
        <v>756</v>
      </c>
      <c r="K143" s="69">
        <v>1</v>
      </c>
      <c r="L143" s="293" t="s">
        <v>772</v>
      </c>
      <c r="M143" s="62">
        <v>1</v>
      </c>
      <c r="N143" s="466">
        <v>0.933</v>
      </c>
      <c r="O143" s="37" t="s">
        <v>769</v>
      </c>
      <c r="P143" s="37">
        <v>2048</v>
      </c>
      <c r="Q143" s="43">
        <v>2</v>
      </c>
      <c r="R143" s="62">
        <v>1</v>
      </c>
      <c r="S143" s="65" t="s">
        <v>672</v>
      </c>
      <c r="T143" s="65" t="s">
        <v>773</v>
      </c>
      <c r="U143" s="49" t="s">
        <v>620</v>
      </c>
      <c r="V143" s="65" t="s">
        <v>397</v>
      </c>
      <c r="W143" s="52"/>
      <c r="X143" s="40">
        <v>0</v>
      </c>
      <c r="Y143" s="72"/>
      <c r="Z143" s="72"/>
      <c r="AA143" s="66"/>
      <c r="AB143" s="38"/>
      <c r="AC143" s="57" t="s">
        <v>214</v>
      </c>
      <c r="AD143" s="492" t="s">
        <v>771</v>
      </c>
      <c r="AE143" s="495">
        <v>0.85</v>
      </c>
      <c r="AF143" s="488" t="s">
        <v>215</v>
      </c>
      <c r="AG143" s="57" t="s">
        <v>215</v>
      </c>
      <c r="AH143" s="58" t="s">
        <v>215</v>
      </c>
      <c r="AI143" s="39" t="s">
        <v>215</v>
      </c>
      <c r="AJ143" s="39" t="s">
        <v>215</v>
      </c>
      <c r="AK143" s="39" t="s">
        <v>215</v>
      </c>
      <c r="AL143" s="37" t="s">
        <v>731</v>
      </c>
      <c r="AM143" s="67" t="s">
        <v>732</v>
      </c>
      <c r="AN143" s="50" t="s">
        <v>369</v>
      </c>
      <c r="AO143" s="62">
        <v>0.9</v>
      </c>
      <c r="AP143" s="62">
        <v>1.1</v>
      </c>
      <c r="AQ143" s="52">
        <v>14</v>
      </c>
      <c r="AR143" s="76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</row>
    <row r="144" spans="1:238" s="100" customFormat="1" ht="84">
      <c r="A144" s="267"/>
      <c r="B144" s="268">
        <v>152</v>
      </c>
      <c r="C144" s="40"/>
      <c r="D144" s="37"/>
      <c r="E144" s="77">
        <v>39508</v>
      </c>
      <c r="F144" s="37" t="s">
        <v>216</v>
      </c>
      <c r="G144" s="37" t="s">
        <v>273</v>
      </c>
      <c r="H144" s="65" t="s">
        <v>754</v>
      </c>
      <c r="I144" s="66" t="s">
        <v>774</v>
      </c>
      <c r="J144" s="65" t="s">
        <v>756</v>
      </c>
      <c r="K144" s="52">
        <v>1</v>
      </c>
      <c r="L144" s="293" t="s">
        <v>775</v>
      </c>
      <c r="M144" s="37">
        <v>2</v>
      </c>
      <c r="N144" s="466">
        <v>1.2</v>
      </c>
      <c r="O144" s="37" t="s">
        <v>769</v>
      </c>
      <c r="P144" s="37">
        <v>2560</v>
      </c>
      <c r="Q144" s="43">
        <v>2.5</v>
      </c>
      <c r="R144" s="37">
        <v>1</v>
      </c>
      <c r="S144" s="65" t="s">
        <v>672</v>
      </c>
      <c r="T144" s="65" t="s">
        <v>738</v>
      </c>
      <c r="U144" s="49" t="s">
        <v>620</v>
      </c>
      <c r="V144" s="65" t="s">
        <v>397</v>
      </c>
      <c r="W144" s="52"/>
      <c r="X144" s="40">
        <v>0</v>
      </c>
      <c r="Y144" s="72"/>
      <c r="Z144" s="72"/>
      <c r="AA144" s="66"/>
      <c r="AB144" s="66"/>
      <c r="AC144" s="57" t="s">
        <v>214</v>
      </c>
      <c r="AD144" s="497" t="s">
        <v>739</v>
      </c>
      <c r="AE144" s="495">
        <v>0.85</v>
      </c>
      <c r="AF144" s="488" t="s">
        <v>215</v>
      </c>
      <c r="AG144" s="57" t="s">
        <v>215</v>
      </c>
      <c r="AH144" s="58" t="s">
        <v>215</v>
      </c>
      <c r="AI144" s="39" t="s">
        <v>215</v>
      </c>
      <c r="AJ144" s="39" t="s">
        <v>215</v>
      </c>
      <c r="AK144" s="39" t="s">
        <v>215</v>
      </c>
      <c r="AL144" s="37" t="s">
        <v>731</v>
      </c>
      <c r="AM144" s="67" t="s">
        <v>732</v>
      </c>
      <c r="AN144" s="50" t="s">
        <v>369</v>
      </c>
      <c r="AO144" s="37">
        <v>1</v>
      </c>
      <c r="AP144" s="37">
        <v>1.5</v>
      </c>
      <c r="AQ144" s="52">
        <v>16</v>
      </c>
      <c r="AR144" s="68"/>
      <c r="AS144" s="123"/>
      <c r="AT144" s="123"/>
      <c r="AU144" s="123"/>
      <c r="AV144" s="123"/>
      <c r="AW144" s="123"/>
      <c r="AX144" s="123"/>
      <c r="AY144" s="123"/>
      <c r="AZ144" s="123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123"/>
      <c r="BR144" s="123"/>
      <c r="BS144" s="123"/>
      <c r="BT144" s="123"/>
      <c r="BU144" s="123"/>
      <c r="BV144" s="123"/>
      <c r="BW144" s="123"/>
      <c r="BX144" s="123"/>
      <c r="BY144" s="123"/>
      <c r="BZ144" s="123"/>
      <c r="CA144" s="123"/>
      <c r="CB144" s="123"/>
      <c r="CC144" s="123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  <c r="CR144" s="123"/>
      <c r="CS144" s="123"/>
      <c r="CT144" s="123"/>
      <c r="CU144" s="123"/>
      <c r="CV144" s="123"/>
      <c r="CW144" s="123"/>
      <c r="CX144" s="123"/>
      <c r="CY144" s="123"/>
      <c r="CZ144" s="123"/>
      <c r="DA144" s="123"/>
      <c r="DB144" s="123"/>
      <c r="DC144" s="123"/>
      <c r="DD144" s="123"/>
      <c r="DE144" s="123"/>
      <c r="DF144" s="123"/>
      <c r="DG144" s="123"/>
      <c r="DH144" s="123"/>
      <c r="DI144" s="123"/>
      <c r="DJ144" s="123"/>
      <c r="DK144" s="123"/>
      <c r="DL144" s="123"/>
      <c r="DM144" s="123"/>
      <c r="DN144" s="123"/>
      <c r="DO144" s="123"/>
      <c r="DP144" s="123"/>
      <c r="DQ144" s="123"/>
      <c r="DR144" s="123"/>
      <c r="DS144" s="123"/>
      <c r="DT144" s="123"/>
      <c r="DU144" s="123"/>
      <c r="DV144" s="123"/>
      <c r="DW144" s="123"/>
      <c r="DX144" s="123"/>
      <c r="DY144" s="123"/>
      <c r="DZ144" s="123"/>
      <c r="EA144" s="123"/>
      <c r="EB144" s="123"/>
      <c r="EC144" s="123"/>
      <c r="ED144" s="123"/>
      <c r="EE144" s="123"/>
      <c r="EF144" s="123"/>
      <c r="EG144" s="123"/>
      <c r="EH144" s="123"/>
      <c r="EI144" s="123"/>
      <c r="EJ144" s="123"/>
      <c r="EK144" s="123"/>
      <c r="EL144" s="123"/>
      <c r="EM144" s="123"/>
      <c r="EN144" s="123"/>
      <c r="EO144" s="123"/>
      <c r="EP144" s="123"/>
      <c r="EQ144" s="123"/>
      <c r="ER144" s="123"/>
      <c r="ES144" s="123"/>
      <c r="ET144" s="123"/>
      <c r="EU144" s="123"/>
      <c r="EV144" s="123"/>
      <c r="EW144" s="123"/>
      <c r="EX144" s="123"/>
      <c r="EY144" s="123"/>
      <c r="EZ144" s="123"/>
      <c r="FA144" s="123"/>
      <c r="FB144" s="123"/>
      <c r="FC144" s="123"/>
      <c r="FD144" s="123"/>
      <c r="FE144" s="123"/>
      <c r="FF144" s="123"/>
      <c r="FG144" s="123"/>
      <c r="FH144" s="123"/>
      <c r="FI144" s="123"/>
      <c r="FJ144" s="123"/>
      <c r="FK144" s="123"/>
      <c r="FL144" s="123"/>
      <c r="FM144" s="123"/>
      <c r="FN144" s="123"/>
      <c r="FO144" s="123"/>
      <c r="FP144" s="123"/>
      <c r="FQ144" s="123"/>
      <c r="FR144" s="123"/>
      <c r="FS144" s="123"/>
      <c r="FT144" s="123"/>
      <c r="FU144" s="123"/>
      <c r="FV144" s="123"/>
      <c r="FW144" s="123"/>
      <c r="FX144" s="123"/>
      <c r="FY144" s="123"/>
      <c r="FZ144" s="123"/>
      <c r="GA144" s="123"/>
      <c r="GB144" s="123"/>
      <c r="GC144" s="123"/>
      <c r="GD144" s="123"/>
      <c r="GE144" s="123"/>
      <c r="GF144" s="123"/>
      <c r="GG144" s="123"/>
      <c r="GH144" s="123"/>
      <c r="GI144" s="123"/>
      <c r="GJ144" s="123"/>
      <c r="GK144" s="123"/>
      <c r="GL144" s="123"/>
      <c r="GM144" s="123"/>
      <c r="GN144" s="123"/>
      <c r="GO144" s="123"/>
      <c r="GP144" s="123"/>
      <c r="GQ144" s="123"/>
      <c r="GR144" s="123"/>
      <c r="GS144" s="123"/>
      <c r="GT144" s="123"/>
      <c r="GU144" s="123"/>
      <c r="GV144" s="123"/>
      <c r="GW144" s="123"/>
      <c r="GX144" s="123"/>
      <c r="GY144" s="123"/>
      <c r="GZ144" s="123"/>
      <c r="HA144" s="123"/>
      <c r="HB144" s="123"/>
      <c r="HC144" s="123"/>
      <c r="HD144" s="123"/>
      <c r="HE144" s="123"/>
      <c r="HF144" s="123"/>
      <c r="HG144" s="123"/>
      <c r="HH144" s="123"/>
      <c r="HI144" s="123"/>
      <c r="HJ144" s="123"/>
      <c r="HK144" s="123"/>
      <c r="HL144" s="123"/>
      <c r="HM144" s="123"/>
      <c r="HN144" s="123"/>
      <c r="HO144" s="123"/>
      <c r="HP144" s="123"/>
      <c r="HQ144" s="123"/>
      <c r="HR144" s="123"/>
      <c r="HS144" s="123"/>
      <c r="HT144" s="123"/>
      <c r="HU144" s="123"/>
      <c r="HV144" s="123"/>
      <c r="HW144" s="123"/>
      <c r="HX144" s="123"/>
      <c r="HY144" s="123"/>
      <c r="HZ144" s="123"/>
      <c r="IA144" s="123"/>
      <c r="IB144" s="123"/>
      <c r="IC144" s="123"/>
      <c r="ID144" s="123"/>
    </row>
    <row r="145" spans="1:238" s="5" customFormat="1" ht="25.5">
      <c r="A145" s="267"/>
      <c r="B145" s="268">
        <v>153</v>
      </c>
      <c r="C145" s="40"/>
      <c r="D145" s="37"/>
      <c r="E145" s="59">
        <v>39693</v>
      </c>
      <c r="F145" s="37" t="s">
        <v>621</v>
      </c>
      <c r="G145" s="37" t="s">
        <v>217</v>
      </c>
      <c r="H145" s="49" t="s">
        <v>776</v>
      </c>
      <c r="I145" s="66" t="s">
        <v>777</v>
      </c>
      <c r="J145" s="49" t="s">
        <v>778</v>
      </c>
      <c r="K145" s="57">
        <v>1</v>
      </c>
      <c r="L145" s="50" t="s">
        <v>779</v>
      </c>
      <c r="M145" s="39">
        <v>1</v>
      </c>
      <c r="N145" s="465">
        <v>2</v>
      </c>
      <c r="O145" s="39" t="s">
        <v>780</v>
      </c>
      <c r="P145" s="39">
        <v>1024</v>
      </c>
      <c r="Q145" s="43">
        <v>1</v>
      </c>
      <c r="R145" s="39">
        <v>1</v>
      </c>
      <c r="S145" s="49" t="s">
        <v>729</v>
      </c>
      <c r="T145" s="49" t="s">
        <v>781</v>
      </c>
      <c r="U145" s="49"/>
      <c r="V145" s="49" t="s">
        <v>272</v>
      </c>
      <c r="W145" s="57" t="s">
        <v>210</v>
      </c>
      <c r="X145" s="50">
        <v>0</v>
      </c>
      <c r="Y145" s="60" t="s">
        <v>783</v>
      </c>
      <c r="Z145" s="39">
        <v>0</v>
      </c>
      <c r="AA145" s="314" t="s">
        <v>599</v>
      </c>
      <c r="AB145" s="75">
        <v>32</v>
      </c>
      <c r="AC145" s="57" t="s">
        <v>214</v>
      </c>
      <c r="AD145" s="487" t="s">
        <v>784</v>
      </c>
      <c r="AE145" s="498" t="s">
        <v>785</v>
      </c>
      <c r="AF145" s="489" t="s">
        <v>395</v>
      </c>
      <c r="AG145" s="52" t="s">
        <v>441</v>
      </c>
      <c r="AH145" s="272" t="s">
        <v>441</v>
      </c>
      <c r="AI145" s="37" t="s">
        <v>441</v>
      </c>
      <c r="AJ145" s="37" t="s">
        <v>438</v>
      </c>
      <c r="AK145" s="37" t="s">
        <v>441</v>
      </c>
      <c r="AL145" s="39" t="s">
        <v>786</v>
      </c>
      <c r="AM145" s="61" t="s">
        <v>787</v>
      </c>
      <c r="AN145" s="50">
        <v>115</v>
      </c>
      <c r="AO145" s="39">
        <v>1.48</v>
      </c>
      <c r="AP145" s="39">
        <v>2.51</v>
      </c>
      <c r="AQ145" s="203">
        <v>34.16</v>
      </c>
      <c r="AR145" s="105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0"/>
      <c r="CR145" s="100"/>
      <c r="CS145" s="100"/>
      <c r="CT145" s="100"/>
      <c r="CU145" s="100"/>
      <c r="CV145" s="100"/>
      <c r="CW145" s="100"/>
      <c r="CX145" s="100"/>
      <c r="CY145" s="100"/>
      <c r="CZ145" s="100"/>
      <c r="DA145" s="100"/>
      <c r="DB145" s="100"/>
      <c r="DC145" s="100"/>
      <c r="DD145" s="100"/>
      <c r="DE145" s="100"/>
      <c r="DF145" s="100"/>
      <c r="DG145" s="100"/>
      <c r="DH145" s="100"/>
      <c r="DI145" s="100"/>
      <c r="DJ145" s="100"/>
      <c r="DK145" s="100"/>
      <c r="DL145" s="100"/>
      <c r="DM145" s="100"/>
      <c r="DN145" s="100"/>
      <c r="DO145" s="100"/>
      <c r="DP145" s="100"/>
      <c r="DQ145" s="100"/>
      <c r="DR145" s="100"/>
      <c r="DS145" s="100"/>
      <c r="DT145" s="100"/>
      <c r="DU145" s="100"/>
      <c r="DV145" s="100"/>
      <c r="DW145" s="100"/>
      <c r="DX145" s="100"/>
      <c r="DY145" s="100"/>
      <c r="DZ145" s="100"/>
      <c r="EA145" s="100"/>
      <c r="EB145" s="100"/>
      <c r="EC145" s="100"/>
      <c r="ED145" s="100"/>
      <c r="EE145" s="100"/>
      <c r="EF145" s="100"/>
      <c r="EG145" s="100"/>
      <c r="EH145" s="100"/>
      <c r="EI145" s="100"/>
      <c r="EJ145" s="100"/>
      <c r="EK145" s="100"/>
      <c r="EL145" s="100"/>
      <c r="EM145" s="100"/>
      <c r="EN145" s="100"/>
      <c r="EO145" s="100"/>
      <c r="EP145" s="100"/>
      <c r="EQ145" s="100"/>
      <c r="ER145" s="100"/>
      <c r="ES145" s="100"/>
      <c r="ET145" s="100"/>
      <c r="EU145" s="100"/>
      <c r="EV145" s="100"/>
      <c r="EW145" s="100"/>
      <c r="EX145" s="100"/>
      <c r="EY145" s="100"/>
      <c r="EZ145" s="100"/>
      <c r="FA145" s="100"/>
      <c r="FB145" s="100"/>
      <c r="FC145" s="100"/>
      <c r="FD145" s="100"/>
      <c r="FE145" s="100"/>
      <c r="FF145" s="100"/>
      <c r="FG145" s="100"/>
      <c r="FH145" s="100"/>
      <c r="FI145" s="100"/>
      <c r="FJ145" s="100"/>
      <c r="FK145" s="100"/>
      <c r="FL145" s="100"/>
      <c r="FM145" s="100"/>
      <c r="FN145" s="100"/>
      <c r="FO145" s="100"/>
      <c r="FP145" s="100"/>
      <c r="FQ145" s="100"/>
      <c r="FR145" s="100"/>
      <c r="FS145" s="100"/>
      <c r="FT145" s="100"/>
      <c r="FU145" s="100"/>
      <c r="FV145" s="100"/>
      <c r="FW145" s="100"/>
      <c r="FX145" s="100"/>
      <c r="FY145" s="100"/>
      <c r="FZ145" s="100"/>
      <c r="GA145" s="100"/>
      <c r="GB145" s="100"/>
      <c r="GC145" s="100"/>
      <c r="GD145" s="100"/>
      <c r="GE145" s="100"/>
      <c r="GF145" s="100"/>
      <c r="GG145" s="100"/>
      <c r="GH145" s="100"/>
      <c r="GI145" s="100"/>
      <c r="GJ145" s="100"/>
      <c r="GK145" s="100"/>
      <c r="GL145" s="100"/>
      <c r="GM145" s="100"/>
      <c r="GN145" s="100"/>
      <c r="GO145" s="100"/>
      <c r="GP145" s="100"/>
      <c r="GQ145" s="100"/>
      <c r="GR145" s="100"/>
      <c r="GS145" s="100"/>
      <c r="GT145" s="100"/>
      <c r="GU145" s="100"/>
      <c r="GV145" s="100"/>
      <c r="GW145" s="100"/>
      <c r="GX145" s="100"/>
      <c r="GY145" s="100"/>
      <c r="GZ145" s="100"/>
      <c r="HA145" s="100"/>
      <c r="HB145" s="100"/>
      <c r="HC145" s="100"/>
      <c r="HD145" s="100"/>
      <c r="HE145" s="100"/>
      <c r="HF145" s="100"/>
      <c r="HG145" s="100"/>
      <c r="HH145" s="100"/>
      <c r="HI145" s="100"/>
      <c r="HJ145" s="100"/>
      <c r="HK145" s="100"/>
      <c r="HL145" s="100"/>
      <c r="HM145" s="100"/>
      <c r="HN145" s="100"/>
      <c r="HO145" s="100"/>
      <c r="HP145" s="100"/>
      <c r="HQ145" s="100"/>
      <c r="HR145" s="100"/>
      <c r="HS145" s="100"/>
      <c r="HT145" s="100"/>
      <c r="HU145" s="100"/>
      <c r="HV145" s="100"/>
      <c r="HW145" s="100"/>
      <c r="HX145" s="100"/>
      <c r="HY145" s="100"/>
      <c r="HZ145" s="100"/>
      <c r="IA145" s="100"/>
      <c r="IB145" s="100"/>
      <c r="IC145" s="100"/>
      <c r="ID145" s="100"/>
    </row>
    <row r="146" spans="1:44" s="5" customFormat="1" ht="25.5">
      <c r="A146" s="267"/>
      <c r="B146" s="268">
        <v>154</v>
      </c>
      <c r="C146" s="40"/>
      <c r="D146" s="37"/>
      <c r="E146" s="59">
        <v>39693</v>
      </c>
      <c r="F146" s="37" t="s">
        <v>621</v>
      </c>
      <c r="G146" s="37" t="s">
        <v>217</v>
      </c>
      <c r="H146" s="49" t="s">
        <v>776</v>
      </c>
      <c r="I146" s="66" t="s">
        <v>777</v>
      </c>
      <c r="J146" s="49" t="s">
        <v>778</v>
      </c>
      <c r="K146" s="57">
        <v>1</v>
      </c>
      <c r="L146" s="50" t="s">
        <v>779</v>
      </c>
      <c r="M146" s="39">
        <v>1</v>
      </c>
      <c r="N146" s="465">
        <v>2</v>
      </c>
      <c r="O146" s="39" t="s">
        <v>780</v>
      </c>
      <c r="P146" s="39">
        <v>1024</v>
      </c>
      <c r="Q146" s="43">
        <v>1</v>
      </c>
      <c r="R146" s="39">
        <v>1</v>
      </c>
      <c r="S146" s="49" t="s">
        <v>744</v>
      </c>
      <c r="T146" s="49" t="s">
        <v>789</v>
      </c>
      <c r="U146" s="49"/>
      <c r="V146" s="49" t="s">
        <v>272</v>
      </c>
      <c r="W146" s="57" t="s">
        <v>210</v>
      </c>
      <c r="X146" s="50">
        <v>0</v>
      </c>
      <c r="Y146" s="60" t="s">
        <v>783</v>
      </c>
      <c r="Z146" s="39">
        <v>0</v>
      </c>
      <c r="AA146" s="314" t="s">
        <v>599</v>
      </c>
      <c r="AB146" s="75">
        <v>32</v>
      </c>
      <c r="AC146" s="57" t="s">
        <v>214</v>
      </c>
      <c r="AD146" s="487" t="s">
        <v>784</v>
      </c>
      <c r="AE146" s="498" t="s">
        <v>785</v>
      </c>
      <c r="AF146" s="489" t="s">
        <v>395</v>
      </c>
      <c r="AG146" s="57" t="s">
        <v>441</v>
      </c>
      <c r="AH146" s="58" t="s">
        <v>441</v>
      </c>
      <c r="AI146" s="39" t="s">
        <v>441</v>
      </c>
      <c r="AJ146" s="37" t="s">
        <v>438</v>
      </c>
      <c r="AK146" s="39" t="s">
        <v>441</v>
      </c>
      <c r="AL146" s="39" t="s">
        <v>786</v>
      </c>
      <c r="AM146" s="61" t="s">
        <v>787</v>
      </c>
      <c r="AN146" s="50">
        <v>115</v>
      </c>
      <c r="AO146" s="39">
        <v>1.48</v>
      </c>
      <c r="AP146" s="39">
        <v>2.51</v>
      </c>
      <c r="AQ146" s="203">
        <v>33.1</v>
      </c>
      <c r="AR146" s="105"/>
    </row>
    <row r="147" spans="1:238" s="123" customFormat="1" ht="20.25">
      <c r="A147" s="267"/>
      <c r="B147" s="268">
        <v>155</v>
      </c>
      <c r="C147" s="40"/>
      <c r="D147" s="37"/>
      <c r="E147" s="59">
        <v>39693</v>
      </c>
      <c r="F147" s="37" t="s">
        <v>621</v>
      </c>
      <c r="G147" s="104" t="s">
        <v>217</v>
      </c>
      <c r="H147" s="49" t="s">
        <v>776</v>
      </c>
      <c r="I147" s="66" t="s">
        <v>777</v>
      </c>
      <c r="J147" s="49" t="s">
        <v>778</v>
      </c>
      <c r="K147" s="57">
        <v>1</v>
      </c>
      <c r="L147" s="50" t="s">
        <v>779</v>
      </c>
      <c r="M147" s="39">
        <v>1</v>
      </c>
      <c r="N147" s="465">
        <v>2</v>
      </c>
      <c r="O147" s="39" t="s">
        <v>780</v>
      </c>
      <c r="P147" s="39">
        <v>1024</v>
      </c>
      <c r="Q147" s="43">
        <v>1</v>
      </c>
      <c r="R147" s="39">
        <v>1</v>
      </c>
      <c r="S147" s="49" t="s">
        <v>744</v>
      </c>
      <c r="T147" s="49" t="s">
        <v>790</v>
      </c>
      <c r="U147" s="49"/>
      <c r="V147" s="49" t="s">
        <v>272</v>
      </c>
      <c r="W147" s="57" t="s">
        <v>210</v>
      </c>
      <c r="X147" s="50">
        <v>0</v>
      </c>
      <c r="Y147" s="60" t="s">
        <v>783</v>
      </c>
      <c r="Z147" s="39">
        <v>0</v>
      </c>
      <c r="AA147" s="314" t="s">
        <v>599</v>
      </c>
      <c r="AB147" s="75">
        <v>32</v>
      </c>
      <c r="AC147" s="57" t="s">
        <v>396</v>
      </c>
      <c r="AD147" s="487" t="s">
        <v>791</v>
      </c>
      <c r="AE147" s="496">
        <v>0.7</v>
      </c>
      <c r="AF147" s="489" t="s">
        <v>395</v>
      </c>
      <c r="AG147" s="57" t="s">
        <v>441</v>
      </c>
      <c r="AH147" s="58" t="s">
        <v>441</v>
      </c>
      <c r="AI147" s="39" t="s">
        <v>441</v>
      </c>
      <c r="AJ147" s="37" t="s">
        <v>438</v>
      </c>
      <c r="AK147" s="39" t="s">
        <v>441</v>
      </c>
      <c r="AL147" s="39" t="s">
        <v>786</v>
      </c>
      <c r="AM147" s="61" t="s">
        <v>787</v>
      </c>
      <c r="AN147" s="50">
        <v>115</v>
      </c>
      <c r="AO147" s="39">
        <v>1.61</v>
      </c>
      <c r="AP147" s="39">
        <v>2.35</v>
      </c>
      <c r="AQ147" s="203">
        <v>55.44</v>
      </c>
      <c r="AR147" s="179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144"/>
      <c r="BG147" s="144"/>
      <c r="BH147" s="144"/>
      <c r="BI147" s="144"/>
      <c r="BJ147" s="144"/>
      <c r="BK147" s="144"/>
      <c r="BL147" s="144"/>
      <c r="BM147" s="144"/>
      <c r="BN147" s="144"/>
      <c r="BO147" s="144"/>
      <c r="BP147" s="144"/>
      <c r="BQ147" s="144"/>
      <c r="BR147" s="144"/>
      <c r="BS147" s="144"/>
      <c r="BT147" s="144"/>
      <c r="BU147" s="144"/>
      <c r="BV147" s="144"/>
      <c r="BW147" s="144"/>
      <c r="BX147" s="144"/>
      <c r="BY147" s="144"/>
      <c r="BZ147" s="144"/>
      <c r="CA147" s="144"/>
      <c r="CB147" s="144"/>
      <c r="CC147" s="144"/>
      <c r="CD147" s="144"/>
      <c r="CE147" s="144"/>
      <c r="CF147" s="144"/>
      <c r="CG147" s="144"/>
      <c r="CH147" s="144"/>
      <c r="CI147" s="144"/>
      <c r="CJ147" s="144"/>
      <c r="CK147" s="144"/>
      <c r="CL147" s="144"/>
      <c r="CM147" s="144"/>
      <c r="CN147" s="144"/>
      <c r="CO147" s="144"/>
      <c r="CP147" s="144"/>
      <c r="CQ147" s="144"/>
      <c r="CR147" s="144"/>
      <c r="CS147" s="144"/>
      <c r="CT147" s="144"/>
      <c r="CU147" s="144"/>
      <c r="CV147" s="144"/>
      <c r="CW147" s="144"/>
      <c r="CX147" s="144"/>
      <c r="CY147" s="144"/>
      <c r="CZ147" s="144"/>
      <c r="DA147" s="144"/>
      <c r="DB147" s="144"/>
      <c r="DC147" s="144"/>
      <c r="DD147" s="144"/>
      <c r="DE147" s="144"/>
      <c r="DF147" s="144"/>
      <c r="DG147" s="144"/>
      <c r="DH147" s="144"/>
      <c r="DI147" s="144"/>
      <c r="DJ147" s="144"/>
      <c r="DK147" s="144"/>
      <c r="DL147" s="144"/>
      <c r="DM147" s="144"/>
      <c r="DN147" s="144"/>
      <c r="DO147" s="144"/>
      <c r="DP147" s="144"/>
      <c r="DQ147" s="144"/>
      <c r="DR147" s="144"/>
      <c r="DS147" s="144"/>
      <c r="DT147" s="144"/>
      <c r="DU147" s="144"/>
      <c r="DV147" s="144"/>
      <c r="DW147" s="144"/>
      <c r="DX147" s="144"/>
      <c r="DY147" s="144"/>
      <c r="DZ147" s="144"/>
      <c r="EA147" s="144"/>
      <c r="EB147" s="144"/>
      <c r="EC147" s="144"/>
      <c r="ED147" s="144"/>
      <c r="EE147" s="144"/>
      <c r="EF147" s="144"/>
      <c r="EG147" s="144"/>
      <c r="EH147" s="144"/>
      <c r="EI147" s="144"/>
      <c r="EJ147" s="144"/>
      <c r="EK147" s="144"/>
      <c r="EL147" s="144"/>
      <c r="EM147" s="144"/>
      <c r="EN147" s="144"/>
      <c r="EO147" s="144"/>
      <c r="EP147" s="144"/>
      <c r="EQ147" s="144"/>
      <c r="ER147" s="144"/>
      <c r="ES147" s="144"/>
      <c r="ET147" s="144"/>
      <c r="EU147" s="144"/>
      <c r="EV147" s="144"/>
      <c r="EW147" s="144"/>
      <c r="EX147" s="144"/>
      <c r="EY147" s="144"/>
      <c r="EZ147" s="144"/>
      <c r="FA147" s="144"/>
      <c r="FB147" s="144"/>
      <c r="FC147" s="144"/>
      <c r="FD147" s="144"/>
      <c r="FE147" s="144"/>
      <c r="FF147" s="144"/>
      <c r="FG147" s="144"/>
      <c r="FH147" s="144"/>
      <c r="FI147" s="144"/>
      <c r="FJ147" s="144"/>
      <c r="FK147" s="144"/>
      <c r="FL147" s="144"/>
      <c r="FM147" s="144"/>
      <c r="FN147" s="144"/>
      <c r="FO147" s="144"/>
      <c r="FP147" s="144"/>
      <c r="FQ147" s="144"/>
      <c r="FR147" s="144"/>
      <c r="FS147" s="144"/>
      <c r="FT147" s="144"/>
      <c r="FU147" s="144"/>
      <c r="FV147" s="144"/>
      <c r="FW147" s="144"/>
      <c r="FX147" s="144"/>
      <c r="FY147" s="144"/>
      <c r="FZ147" s="144"/>
      <c r="GA147" s="144"/>
      <c r="GB147" s="144"/>
      <c r="GC147" s="144"/>
      <c r="GD147" s="144"/>
      <c r="GE147" s="144"/>
      <c r="GF147" s="144"/>
      <c r="GG147" s="144"/>
      <c r="GH147" s="144"/>
      <c r="GI147" s="144"/>
      <c r="GJ147" s="144"/>
      <c r="GK147" s="144"/>
      <c r="GL147" s="144"/>
      <c r="GM147" s="144"/>
      <c r="GN147" s="144"/>
      <c r="GO147" s="144"/>
      <c r="GP147" s="144"/>
      <c r="GQ147" s="144"/>
      <c r="GR147" s="144"/>
      <c r="GS147" s="144"/>
      <c r="GT147" s="144"/>
      <c r="GU147" s="144"/>
      <c r="GV147" s="144"/>
      <c r="GW147" s="144"/>
      <c r="GX147" s="144"/>
      <c r="GY147" s="144"/>
      <c r="GZ147" s="144"/>
      <c r="HA147" s="144"/>
      <c r="HB147" s="144"/>
      <c r="HC147" s="144"/>
      <c r="HD147" s="144"/>
      <c r="HE147" s="144"/>
      <c r="HF147" s="144"/>
      <c r="HG147" s="144"/>
      <c r="HH147" s="144"/>
      <c r="HI147" s="144"/>
      <c r="HJ147" s="144"/>
      <c r="HK147" s="144"/>
      <c r="HL147" s="144"/>
      <c r="HM147" s="144"/>
      <c r="HN147" s="144"/>
      <c r="HO147" s="144"/>
      <c r="HP147" s="144"/>
      <c r="HQ147" s="144"/>
      <c r="HR147" s="144"/>
      <c r="HS147" s="144"/>
      <c r="HT147" s="144"/>
      <c r="HU147" s="144"/>
      <c r="HV147" s="144"/>
      <c r="HW147" s="144"/>
      <c r="HX147" s="144"/>
      <c r="HY147" s="144"/>
      <c r="HZ147" s="144"/>
      <c r="IA147" s="144"/>
      <c r="IB147" s="144"/>
      <c r="IC147" s="144"/>
      <c r="ID147" s="144"/>
    </row>
    <row r="148" spans="1:44" s="5" customFormat="1" ht="114.75">
      <c r="A148" s="267"/>
      <c r="B148" s="268">
        <v>156</v>
      </c>
      <c r="C148" s="40"/>
      <c r="D148" s="37"/>
      <c r="E148" s="59">
        <v>39693</v>
      </c>
      <c r="F148" s="37" t="s">
        <v>621</v>
      </c>
      <c r="G148" s="104" t="s">
        <v>217</v>
      </c>
      <c r="H148" s="49" t="s">
        <v>792</v>
      </c>
      <c r="I148" s="66" t="s">
        <v>777</v>
      </c>
      <c r="J148" s="49" t="s">
        <v>778</v>
      </c>
      <c r="K148" s="57">
        <v>1</v>
      </c>
      <c r="L148" s="50" t="s">
        <v>779</v>
      </c>
      <c r="M148" s="39">
        <v>1</v>
      </c>
      <c r="N148" s="465">
        <v>2</v>
      </c>
      <c r="O148" s="39" t="s">
        <v>780</v>
      </c>
      <c r="P148" s="39">
        <v>1024</v>
      </c>
      <c r="Q148" s="43">
        <v>1</v>
      </c>
      <c r="R148" s="39">
        <v>1</v>
      </c>
      <c r="S148" s="49" t="s">
        <v>744</v>
      </c>
      <c r="T148" s="65" t="s">
        <v>793</v>
      </c>
      <c r="U148" s="49"/>
      <c r="V148" s="49" t="s">
        <v>272</v>
      </c>
      <c r="W148" s="57" t="s">
        <v>210</v>
      </c>
      <c r="X148" s="50">
        <v>0</v>
      </c>
      <c r="Y148" s="60" t="s">
        <v>783</v>
      </c>
      <c r="Z148" s="39">
        <v>0</v>
      </c>
      <c r="AA148" s="314" t="s">
        <v>599</v>
      </c>
      <c r="AB148" s="75">
        <v>32</v>
      </c>
      <c r="AC148" s="57" t="s">
        <v>396</v>
      </c>
      <c r="AD148" s="487" t="s">
        <v>794</v>
      </c>
      <c r="AE148" s="496">
        <v>0.7</v>
      </c>
      <c r="AF148" s="489" t="s">
        <v>395</v>
      </c>
      <c r="AG148" s="57" t="s">
        <v>441</v>
      </c>
      <c r="AH148" s="58" t="s">
        <v>441</v>
      </c>
      <c r="AI148" s="39" t="s">
        <v>441</v>
      </c>
      <c r="AJ148" s="37" t="s">
        <v>438</v>
      </c>
      <c r="AK148" s="39" t="s">
        <v>441</v>
      </c>
      <c r="AL148" s="39" t="s">
        <v>786</v>
      </c>
      <c r="AM148" s="61" t="s">
        <v>787</v>
      </c>
      <c r="AN148" s="50">
        <v>115</v>
      </c>
      <c r="AO148" s="39">
        <v>1.97</v>
      </c>
      <c r="AP148" s="39">
        <v>2.23</v>
      </c>
      <c r="AQ148" s="203">
        <v>59.05</v>
      </c>
      <c r="AR148" s="105"/>
    </row>
    <row r="149" spans="1:238" s="123" customFormat="1" ht="114.75">
      <c r="A149" s="267"/>
      <c r="B149" s="268">
        <v>157</v>
      </c>
      <c r="C149" s="40"/>
      <c r="D149" s="37"/>
      <c r="E149" s="59">
        <v>39693</v>
      </c>
      <c r="F149" s="37" t="s">
        <v>621</v>
      </c>
      <c r="G149" s="104" t="s">
        <v>217</v>
      </c>
      <c r="H149" s="49" t="s">
        <v>792</v>
      </c>
      <c r="I149" s="66" t="s">
        <v>777</v>
      </c>
      <c r="J149" s="49" t="s">
        <v>778</v>
      </c>
      <c r="K149" s="57">
        <v>1</v>
      </c>
      <c r="L149" s="50" t="s">
        <v>779</v>
      </c>
      <c r="M149" s="39">
        <v>1</v>
      </c>
      <c r="N149" s="465">
        <v>2</v>
      </c>
      <c r="O149" s="39" t="s">
        <v>795</v>
      </c>
      <c r="P149" s="39">
        <v>2048</v>
      </c>
      <c r="Q149" s="43">
        <v>2</v>
      </c>
      <c r="R149" s="39">
        <v>1</v>
      </c>
      <c r="S149" s="49" t="s">
        <v>744</v>
      </c>
      <c r="T149" s="65" t="s">
        <v>793</v>
      </c>
      <c r="U149" s="49"/>
      <c r="V149" s="49" t="s">
        <v>272</v>
      </c>
      <c r="W149" s="57" t="s">
        <v>210</v>
      </c>
      <c r="X149" s="50">
        <v>0</v>
      </c>
      <c r="Y149" s="60" t="s">
        <v>783</v>
      </c>
      <c r="Z149" s="39">
        <v>0</v>
      </c>
      <c r="AA149" s="314" t="s">
        <v>599</v>
      </c>
      <c r="AB149" s="75">
        <v>32</v>
      </c>
      <c r="AC149" s="57" t="s">
        <v>396</v>
      </c>
      <c r="AD149" s="487" t="s">
        <v>794</v>
      </c>
      <c r="AE149" s="496">
        <v>0.85</v>
      </c>
      <c r="AF149" s="489" t="s">
        <v>395</v>
      </c>
      <c r="AG149" s="52" t="s">
        <v>441</v>
      </c>
      <c r="AH149" s="272" t="s">
        <v>441</v>
      </c>
      <c r="AI149" s="37" t="s">
        <v>441</v>
      </c>
      <c r="AJ149" s="37" t="s">
        <v>438</v>
      </c>
      <c r="AK149" s="37" t="s">
        <v>441</v>
      </c>
      <c r="AL149" s="39" t="s">
        <v>786</v>
      </c>
      <c r="AM149" s="61" t="s">
        <v>787</v>
      </c>
      <c r="AN149" s="50">
        <v>115</v>
      </c>
      <c r="AO149" s="39">
        <v>1.53</v>
      </c>
      <c r="AP149" s="39">
        <v>1.84</v>
      </c>
      <c r="AQ149" s="203">
        <v>43.48</v>
      </c>
      <c r="AR149" s="10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</row>
    <row r="150" spans="1:238" ht="114.75">
      <c r="A150" s="267"/>
      <c r="B150" s="268">
        <v>158</v>
      </c>
      <c r="C150" s="40"/>
      <c r="D150" s="37"/>
      <c r="E150" s="59">
        <v>39693</v>
      </c>
      <c r="F150" s="37" t="s">
        <v>621</v>
      </c>
      <c r="G150" s="37" t="s">
        <v>273</v>
      </c>
      <c r="H150" s="49" t="s">
        <v>792</v>
      </c>
      <c r="I150" s="66" t="s">
        <v>777</v>
      </c>
      <c r="J150" s="49" t="s">
        <v>778</v>
      </c>
      <c r="K150" s="57">
        <v>1</v>
      </c>
      <c r="L150" s="50" t="s">
        <v>796</v>
      </c>
      <c r="M150" s="39">
        <v>1</v>
      </c>
      <c r="N150" s="465">
        <v>3.33</v>
      </c>
      <c r="O150" s="39" t="s">
        <v>795</v>
      </c>
      <c r="P150" s="39">
        <v>2048</v>
      </c>
      <c r="Q150" s="43">
        <v>2</v>
      </c>
      <c r="R150" s="39">
        <v>1</v>
      </c>
      <c r="S150" s="49" t="s">
        <v>744</v>
      </c>
      <c r="T150" s="65" t="s">
        <v>793</v>
      </c>
      <c r="U150" s="49"/>
      <c r="V150" s="49" t="s">
        <v>272</v>
      </c>
      <c r="W150" s="57" t="s">
        <v>210</v>
      </c>
      <c r="X150" s="50">
        <v>0</v>
      </c>
      <c r="Y150" s="60" t="s">
        <v>783</v>
      </c>
      <c r="Z150" s="39">
        <v>0</v>
      </c>
      <c r="AA150" s="314" t="s">
        <v>599</v>
      </c>
      <c r="AB150" s="75">
        <v>32</v>
      </c>
      <c r="AC150" s="57" t="s">
        <v>396</v>
      </c>
      <c r="AD150" s="487" t="s">
        <v>794</v>
      </c>
      <c r="AE150" s="496">
        <v>0.85</v>
      </c>
      <c r="AF150" s="489" t="s">
        <v>395</v>
      </c>
      <c r="AG150" s="57" t="s">
        <v>441</v>
      </c>
      <c r="AH150" s="58" t="s">
        <v>441</v>
      </c>
      <c r="AI150" s="39" t="s">
        <v>441</v>
      </c>
      <c r="AJ150" s="37" t="s">
        <v>438</v>
      </c>
      <c r="AK150" s="39" t="s">
        <v>441</v>
      </c>
      <c r="AL150" s="39" t="s">
        <v>786</v>
      </c>
      <c r="AM150" s="61" t="s">
        <v>787</v>
      </c>
      <c r="AN150" s="50">
        <v>115</v>
      </c>
      <c r="AO150" s="39">
        <v>1.53</v>
      </c>
      <c r="AP150" s="39">
        <v>1.84</v>
      </c>
      <c r="AQ150" s="203">
        <v>42.73</v>
      </c>
      <c r="AR150" s="105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  <c r="CW150" s="102"/>
      <c r="CX150" s="102"/>
      <c r="CY150" s="102"/>
      <c r="CZ150" s="102"/>
      <c r="DA150" s="102"/>
      <c r="DB150" s="102"/>
      <c r="DC150" s="102"/>
      <c r="DD150" s="102"/>
      <c r="DE150" s="102"/>
      <c r="DF150" s="102"/>
      <c r="DG150" s="102"/>
      <c r="DH150" s="102"/>
      <c r="DI150" s="102"/>
      <c r="DJ150" s="102"/>
      <c r="DK150" s="102"/>
      <c r="DL150" s="102"/>
      <c r="DM150" s="102"/>
      <c r="DN150" s="102"/>
      <c r="DO150" s="102"/>
      <c r="DP150" s="102"/>
      <c r="DQ150" s="102"/>
      <c r="DR150" s="102"/>
      <c r="DS150" s="102"/>
      <c r="DT150" s="102"/>
      <c r="DU150" s="102"/>
      <c r="DV150" s="102"/>
      <c r="DW150" s="102"/>
      <c r="DX150" s="102"/>
      <c r="DY150" s="102"/>
      <c r="DZ150" s="102"/>
      <c r="EA150" s="102"/>
      <c r="EB150" s="102"/>
      <c r="EC150" s="102"/>
      <c r="ED150" s="102"/>
      <c r="EE150" s="102"/>
      <c r="EF150" s="102"/>
      <c r="EG150" s="102"/>
      <c r="EH150" s="102"/>
      <c r="EI150" s="102"/>
      <c r="EJ150" s="102"/>
      <c r="EK150" s="102"/>
      <c r="EL150" s="102"/>
      <c r="EM150" s="102"/>
      <c r="EN150" s="102"/>
      <c r="EO150" s="102"/>
      <c r="EP150" s="102"/>
      <c r="EQ150" s="102"/>
      <c r="ER150" s="102"/>
      <c r="ES150" s="102"/>
      <c r="ET150" s="102"/>
      <c r="EU150" s="102"/>
      <c r="EV150" s="102"/>
      <c r="EW150" s="102"/>
      <c r="EX150" s="102"/>
      <c r="EY150" s="102"/>
      <c r="EZ150" s="102"/>
      <c r="FA150" s="102"/>
      <c r="FB150" s="102"/>
      <c r="FC150" s="102"/>
      <c r="FD150" s="102"/>
      <c r="FE150" s="102"/>
      <c r="FF150" s="102"/>
      <c r="FG150" s="102"/>
      <c r="FH150" s="102"/>
      <c r="FI150" s="102"/>
      <c r="FJ150" s="102"/>
      <c r="FK150" s="102"/>
      <c r="FL150" s="102"/>
      <c r="FM150" s="102"/>
      <c r="FN150" s="102"/>
      <c r="FO150" s="102"/>
      <c r="FP150" s="102"/>
      <c r="FQ150" s="102"/>
      <c r="FR150" s="102"/>
      <c r="FS150" s="102"/>
      <c r="FT150" s="102"/>
      <c r="FU150" s="102"/>
      <c r="FV150" s="102"/>
      <c r="FW150" s="102"/>
      <c r="FX150" s="102"/>
      <c r="FY150" s="102"/>
      <c r="FZ150" s="102"/>
      <c r="GA150" s="102"/>
      <c r="GB150" s="102"/>
      <c r="GC150" s="102"/>
      <c r="GD150" s="102"/>
      <c r="GE150" s="102"/>
      <c r="GF150" s="102"/>
      <c r="GG150" s="102"/>
      <c r="GH150" s="102"/>
      <c r="GI150" s="102"/>
      <c r="GJ150" s="102"/>
      <c r="GK150" s="102"/>
      <c r="GL150" s="102"/>
      <c r="GM150" s="102"/>
      <c r="GN150" s="102"/>
      <c r="GO150" s="102"/>
      <c r="GP150" s="102"/>
      <c r="GQ150" s="102"/>
      <c r="GR150" s="102"/>
      <c r="GS150" s="102"/>
      <c r="GT150" s="102"/>
      <c r="GU150" s="102"/>
      <c r="GV150" s="102"/>
      <c r="GW150" s="102"/>
      <c r="GX150" s="102"/>
      <c r="GY150" s="102"/>
      <c r="GZ150" s="102"/>
      <c r="HA150" s="102"/>
      <c r="HB150" s="102"/>
      <c r="HC150" s="102"/>
      <c r="HD150" s="102"/>
      <c r="HE150" s="102"/>
      <c r="HF150" s="102"/>
      <c r="HG150" s="102"/>
      <c r="HH150" s="102"/>
      <c r="HI150" s="102"/>
      <c r="HJ150" s="102"/>
      <c r="HK150" s="102"/>
      <c r="HL150" s="102"/>
      <c r="HM150" s="102"/>
      <c r="HN150" s="102"/>
      <c r="HO150" s="102"/>
      <c r="HP150" s="102"/>
      <c r="HQ150" s="102"/>
      <c r="HR150" s="102"/>
      <c r="HS150" s="102"/>
      <c r="HT150" s="102"/>
      <c r="HU150" s="102"/>
      <c r="HV150" s="102"/>
      <c r="HW150" s="102"/>
      <c r="HX150" s="102"/>
      <c r="HY150" s="102"/>
      <c r="HZ150" s="102"/>
      <c r="IA150" s="102"/>
      <c r="IB150" s="102"/>
      <c r="IC150" s="102"/>
      <c r="ID150" s="102"/>
    </row>
    <row r="151" spans="1:238" s="123" customFormat="1" ht="12.75">
      <c r="A151" s="267"/>
      <c r="B151" s="268">
        <v>159</v>
      </c>
      <c r="C151" s="78"/>
      <c r="D151" s="79"/>
      <c r="E151" s="95">
        <v>39693</v>
      </c>
      <c r="F151" s="79" t="s">
        <v>621</v>
      </c>
      <c r="G151" s="85" t="s">
        <v>273</v>
      </c>
      <c r="H151" s="89" t="s">
        <v>776</v>
      </c>
      <c r="I151" s="93" t="s">
        <v>777</v>
      </c>
      <c r="J151" s="89" t="s">
        <v>778</v>
      </c>
      <c r="K151" s="82">
        <v>1</v>
      </c>
      <c r="L151" s="80" t="s">
        <v>796</v>
      </c>
      <c r="M151" s="81">
        <v>1</v>
      </c>
      <c r="N151" s="467">
        <v>3.33</v>
      </c>
      <c r="O151" s="81" t="s">
        <v>795</v>
      </c>
      <c r="P151" s="81">
        <v>2048</v>
      </c>
      <c r="Q151" s="43">
        <v>2</v>
      </c>
      <c r="R151" s="81">
        <v>1</v>
      </c>
      <c r="S151" s="89" t="s">
        <v>744</v>
      </c>
      <c r="T151" s="89" t="s">
        <v>790</v>
      </c>
      <c r="U151" s="89"/>
      <c r="V151" s="89" t="s">
        <v>272</v>
      </c>
      <c r="W151" s="82" t="s">
        <v>210</v>
      </c>
      <c r="X151" s="80">
        <v>0</v>
      </c>
      <c r="Y151" s="87" t="s">
        <v>783</v>
      </c>
      <c r="Z151" s="81">
        <v>0</v>
      </c>
      <c r="AA151" s="262" t="s">
        <v>599</v>
      </c>
      <c r="AB151" s="97">
        <v>32</v>
      </c>
      <c r="AC151" s="82" t="s">
        <v>396</v>
      </c>
      <c r="AD151" s="499" t="s">
        <v>791</v>
      </c>
      <c r="AE151" s="500">
        <v>0.7</v>
      </c>
      <c r="AF151" s="501" t="s">
        <v>395</v>
      </c>
      <c r="AG151" s="82" t="s">
        <v>441</v>
      </c>
      <c r="AH151" s="273" t="s">
        <v>441</v>
      </c>
      <c r="AI151" s="81" t="s">
        <v>441</v>
      </c>
      <c r="AJ151" s="79" t="s">
        <v>438</v>
      </c>
      <c r="AK151" s="80" t="s">
        <v>441</v>
      </c>
      <c r="AL151" s="81" t="s">
        <v>786</v>
      </c>
      <c r="AM151" s="211" t="s">
        <v>787</v>
      </c>
      <c r="AN151" s="80">
        <v>115</v>
      </c>
      <c r="AO151" s="81">
        <v>1.59</v>
      </c>
      <c r="AP151" s="81">
        <v>1.96</v>
      </c>
      <c r="AQ151" s="207">
        <v>56.82</v>
      </c>
      <c r="AR151" s="178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</row>
    <row r="152" spans="1:238" s="123" customFormat="1" ht="12.75">
      <c r="A152" s="267"/>
      <c r="B152" s="268">
        <v>160</v>
      </c>
      <c r="C152" s="78"/>
      <c r="D152" s="79"/>
      <c r="E152" s="95">
        <v>39693</v>
      </c>
      <c r="F152" s="79" t="s">
        <v>621</v>
      </c>
      <c r="G152" s="85" t="s">
        <v>632</v>
      </c>
      <c r="H152" s="89" t="s">
        <v>776</v>
      </c>
      <c r="I152" s="93" t="s">
        <v>777</v>
      </c>
      <c r="J152" s="89" t="s">
        <v>778</v>
      </c>
      <c r="K152" s="82">
        <v>1</v>
      </c>
      <c r="L152" s="80" t="s">
        <v>797</v>
      </c>
      <c r="M152" s="81">
        <v>1</v>
      </c>
      <c r="N152" s="467">
        <v>3</v>
      </c>
      <c r="O152" s="81" t="s">
        <v>798</v>
      </c>
      <c r="P152" s="81">
        <v>4096</v>
      </c>
      <c r="Q152" s="43">
        <v>4</v>
      </c>
      <c r="R152" s="81">
        <v>2</v>
      </c>
      <c r="S152" s="89" t="s">
        <v>799</v>
      </c>
      <c r="T152" s="89" t="s">
        <v>211</v>
      </c>
      <c r="U152" s="89"/>
      <c r="V152" s="89" t="s">
        <v>272</v>
      </c>
      <c r="W152" s="82" t="s">
        <v>210</v>
      </c>
      <c r="X152" s="80">
        <v>1</v>
      </c>
      <c r="Y152" s="81" t="s">
        <v>801</v>
      </c>
      <c r="Z152" s="81" t="s">
        <v>802</v>
      </c>
      <c r="AA152" s="262" t="s">
        <v>599</v>
      </c>
      <c r="AB152" s="262">
        <v>32</v>
      </c>
      <c r="AC152" s="82" t="s">
        <v>396</v>
      </c>
      <c r="AD152" s="499" t="s">
        <v>791</v>
      </c>
      <c r="AE152" s="500">
        <v>0.7</v>
      </c>
      <c r="AF152" s="501" t="s">
        <v>395</v>
      </c>
      <c r="AG152" s="94" t="s">
        <v>441</v>
      </c>
      <c r="AH152" s="275" t="s">
        <v>441</v>
      </c>
      <c r="AI152" s="79" t="s">
        <v>441</v>
      </c>
      <c r="AJ152" s="79" t="s">
        <v>438</v>
      </c>
      <c r="AK152" s="78" t="s">
        <v>441</v>
      </c>
      <c r="AL152" s="81" t="s">
        <v>786</v>
      </c>
      <c r="AM152" s="211" t="s">
        <v>787</v>
      </c>
      <c r="AN152" s="80">
        <v>115</v>
      </c>
      <c r="AO152" s="81">
        <v>1.52</v>
      </c>
      <c r="AP152" s="81">
        <v>2.02</v>
      </c>
      <c r="AQ152" s="207">
        <v>68.26</v>
      </c>
      <c r="AR152" s="178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</row>
    <row r="153" spans="1:238" s="144" customFormat="1" ht="63.75">
      <c r="A153" s="267"/>
      <c r="B153" s="268">
        <v>161</v>
      </c>
      <c r="C153" s="78"/>
      <c r="D153" s="79"/>
      <c r="E153" s="95">
        <v>39693</v>
      </c>
      <c r="F153" s="79" t="s">
        <v>621</v>
      </c>
      <c r="G153" s="79" t="s">
        <v>273</v>
      </c>
      <c r="H153" s="89" t="s">
        <v>792</v>
      </c>
      <c r="I153" s="93" t="s">
        <v>777</v>
      </c>
      <c r="J153" s="89" t="s">
        <v>778</v>
      </c>
      <c r="K153" s="82">
        <v>1</v>
      </c>
      <c r="L153" s="80" t="s">
        <v>797</v>
      </c>
      <c r="M153" s="81">
        <v>1</v>
      </c>
      <c r="N153" s="467">
        <v>3</v>
      </c>
      <c r="O153" s="81" t="s">
        <v>798</v>
      </c>
      <c r="P153" s="81">
        <v>4096</v>
      </c>
      <c r="Q153" s="43">
        <v>4</v>
      </c>
      <c r="R153" s="81">
        <v>1</v>
      </c>
      <c r="S153" s="89" t="s">
        <v>689</v>
      </c>
      <c r="T153" s="193" t="s">
        <v>790</v>
      </c>
      <c r="U153" s="89"/>
      <c r="V153" s="89" t="s">
        <v>272</v>
      </c>
      <c r="W153" s="82" t="s">
        <v>210</v>
      </c>
      <c r="X153" s="80">
        <v>1</v>
      </c>
      <c r="Y153" s="81" t="s">
        <v>803</v>
      </c>
      <c r="Z153" s="81" t="s">
        <v>636</v>
      </c>
      <c r="AA153" s="262" t="s">
        <v>599</v>
      </c>
      <c r="AB153" s="262">
        <v>32</v>
      </c>
      <c r="AC153" s="82" t="s">
        <v>396</v>
      </c>
      <c r="AD153" s="499" t="s">
        <v>794</v>
      </c>
      <c r="AE153" s="500">
        <v>0.85</v>
      </c>
      <c r="AF153" s="501" t="s">
        <v>395</v>
      </c>
      <c r="AG153" s="82" t="s">
        <v>441</v>
      </c>
      <c r="AH153" s="273" t="s">
        <v>441</v>
      </c>
      <c r="AI153" s="81" t="s">
        <v>441</v>
      </c>
      <c r="AJ153" s="79" t="s">
        <v>438</v>
      </c>
      <c r="AK153" s="80" t="s">
        <v>441</v>
      </c>
      <c r="AL153" s="81" t="s">
        <v>786</v>
      </c>
      <c r="AM153" s="211" t="s">
        <v>787</v>
      </c>
      <c r="AN153" s="80">
        <v>115</v>
      </c>
      <c r="AO153" s="81">
        <v>1.52</v>
      </c>
      <c r="AP153" s="81">
        <v>1.95</v>
      </c>
      <c r="AQ153" s="207">
        <v>63.9</v>
      </c>
      <c r="AR153" s="336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/>
      <c r="BS153" s="123"/>
      <c r="BT153" s="123"/>
      <c r="BU153" s="123"/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3"/>
      <c r="CF153" s="123"/>
      <c r="CG153" s="123"/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123"/>
      <c r="CU153" s="123"/>
      <c r="CV153" s="123"/>
      <c r="CW153" s="123"/>
      <c r="CX153" s="123"/>
      <c r="CY153" s="123"/>
      <c r="CZ153" s="123"/>
      <c r="DA153" s="123"/>
      <c r="DB153" s="123"/>
      <c r="DC153" s="123"/>
      <c r="DD153" s="123"/>
      <c r="DE153" s="123"/>
      <c r="DF153" s="123"/>
      <c r="DG153" s="123"/>
      <c r="DH153" s="123"/>
      <c r="DI153" s="123"/>
      <c r="DJ153" s="123"/>
      <c r="DK153" s="123"/>
      <c r="DL153" s="123"/>
      <c r="DM153" s="123"/>
      <c r="DN153" s="123"/>
      <c r="DO153" s="123"/>
      <c r="DP153" s="123"/>
      <c r="DQ153" s="123"/>
      <c r="DR153" s="123"/>
      <c r="DS153" s="123"/>
      <c r="DT153" s="123"/>
      <c r="DU153" s="123"/>
      <c r="DV153" s="123"/>
      <c r="DW153" s="123"/>
      <c r="DX153" s="123"/>
      <c r="DY153" s="123"/>
      <c r="DZ153" s="123"/>
      <c r="EA153" s="123"/>
      <c r="EB153" s="123"/>
      <c r="EC153" s="123"/>
      <c r="ED153" s="123"/>
      <c r="EE153" s="123"/>
      <c r="EF153" s="123"/>
      <c r="EG153" s="123"/>
      <c r="EH153" s="123"/>
      <c r="EI153" s="123"/>
      <c r="EJ153" s="123"/>
      <c r="EK153" s="123"/>
      <c r="EL153" s="123"/>
      <c r="EM153" s="123"/>
      <c r="EN153" s="123"/>
      <c r="EO153" s="123"/>
      <c r="EP153" s="123"/>
      <c r="EQ153" s="123"/>
      <c r="ER153" s="123"/>
      <c r="ES153" s="123"/>
      <c r="ET153" s="123"/>
      <c r="EU153" s="123"/>
      <c r="EV153" s="123"/>
      <c r="EW153" s="123"/>
      <c r="EX153" s="123"/>
      <c r="EY153" s="123"/>
      <c r="EZ153" s="123"/>
      <c r="FA153" s="123"/>
      <c r="FB153" s="123"/>
      <c r="FC153" s="123"/>
      <c r="FD153" s="123"/>
      <c r="FE153" s="123"/>
      <c r="FF153" s="123"/>
      <c r="FG153" s="123"/>
      <c r="FH153" s="123"/>
      <c r="FI153" s="123"/>
      <c r="FJ153" s="123"/>
      <c r="FK153" s="123"/>
      <c r="FL153" s="123"/>
      <c r="FM153" s="123"/>
      <c r="FN153" s="123"/>
      <c r="FO153" s="123"/>
      <c r="FP153" s="123"/>
      <c r="FQ153" s="123"/>
      <c r="FR153" s="123"/>
      <c r="FS153" s="123"/>
      <c r="FT153" s="123"/>
      <c r="FU153" s="123"/>
      <c r="FV153" s="123"/>
      <c r="FW153" s="123"/>
      <c r="FX153" s="123"/>
      <c r="FY153" s="123"/>
      <c r="FZ153" s="123"/>
      <c r="GA153" s="123"/>
      <c r="GB153" s="123"/>
      <c r="GC153" s="123"/>
      <c r="GD153" s="123"/>
      <c r="GE153" s="123"/>
      <c r="GF153" s="123"/>
      <c r="GG153" s="123"/>
      <c r="GH153" s="123"/>
      <c r="GI153" s="123"/>
      <c r="GJ153" s="123"/>
      <c r="GK153" s="123"/>
      <c r="GL153" s="123"/>
      <c r="GM153" s="123"/>
      <c r="GN153" s="123"/>
      <c r="GO153" s="123"/>
      <c r="GP153" s="123"/>
      <c r="GQ153" s="123"/>
      <c r="GR153" s="123"/>
      <c r="GS153" s="123"/>
      <c r="GT153" s="123"/>
      <c r="GU153" s="123"/>
      <c r="GV153" s="123"/>
      <c r="GW153" s="123"/>
      <c r="GX153" s="123"/>
      <c r="GY153" s="123"/>
      <c r="GZ153" s="123"/>
      <c r="HA153" s="123"/>
      <c r="HB153" s="123"/>
      <c r="HC153" s="123"/>
      <c r="HD153" s="123"/>
      <c r="HE153" s="123"/>
      <c r="HF153" s="123"/>
      <c r="HG153" s="123"/>
      <c r="HH153" s="123"/>
      <c r="HI153" s="123"/>
      <c r="HJ153" s="123"/>
      <c r="HK153" s="123"/>
      <c r="HL153" s="123"/>
      <c r="HM153" s="123"/>
      <c r="HN153" s="123"/>
      <c r="HO153" s="123"/>
      <c r="HP153" s="123"/>
      <c r="HQ153" s="123"/>
      <c r="HR153" s="123"/>
      <c r="HS153" s="123"/>
      <c r="HT153" s="123"/>
      <c r="HU153" s="123"/>
      <c r="HV153" s="123"/>
      <c r="HW153" s="123"/>
      <c r="HX153" s="123"/>
      <c r="HY153" s="123"/>
      <c r="HZ153" s="123"/>
      <c r="IA153" s="123"/>
      <c r="IB153" s="123"/>
      <c r="IC153" s="123"/>
      <c r="ID153" s="123"/>
    </row>
    <row r="154" spans="1:238" s="1" customFormat="1" ht="63.75">
      <c r="A154" s="267"/>
      <c r="B154" s="268">
        <v>162</v>
      </c>
      <c r="C154" s="78"/>
      <c r="D154" s="79"/>
      <c r="E154" s="95">
        <v>39693</v>
      </c>
      <c r="F154" s="79" t="s">
        <v>621</v>
      </c>
      <c r="G154" s="85" t="s">
        <v>273</v>
      </c>
      <c r="H154" s="89" t="s">
        <v>792</v>
      </c>
      <c r="I154" s="93" t="s">
        <v>777</v>
      </c>
      <c r="J154" s="89" t="s">
        <v>804</v>
      </c>
      <c r="K154" s="82">
        <v>1</v>
      </c>
      <c r="L154" s="80" t="s">
        <v>797</v>
      </c>
      <c r="M154" s="81">
        <v>1</v>
      </c>
      <c r="N154" s="467">
        <v>3</v>
      </c>
      <c r="O154" s="81" t="s">
        <v>805</v>
      </c>
      <c r="P154" s="81">
        <v>8192</v>
      </c>
      <c r="Q154" s="43">
        <v>8</v>
      </c>
      <c r="R154" s="81">
        <v>1</v>
      </c>
      <c r="S154" s="89" t="s">
        <v>689</v>
      </c>
      <c r="T154" s="193" t="s">
        <v>790</v>
      </c>
      <c r="U154" s="89"/>
      <c r="V154" s="89" t="s">
        <v>272</v>
      </c>
      <c r="W154" s="82" t="s">
        <v>210</v>
      </c>
      <c r="X154" s="80">
        <v>1</v>
      </c>
      <c r="Y154" s="81" t="s">
        <v>806</v>
      </c>
      <c r="Z154" s="81" t="s">
        <v>802</v>
      </c>
      <c r="AA154" s="262" t="s">
        <v>599</v>
      </c>
      <c r="AB154" s="262">
        <v>32</v>
      </c>
      <c r="AC154" s="82" t="s">
        <v>396</v>
      </c>
      <c r="AD154" s="499" t="s">
        <v>794</v>
      </c>
      <c r="AE154" s="500">
        <v>0.7</v>
      </c>
      <c r="AF154" s="501" t="s">
        <v>395</v>
      </c>
      <c r="AG154" s="82" t="s">
        <v>441</v>
      </c>
      <c r="AH154" s="273" t="s">
        <v>441</v>
      </c>
      <c r="AI154" s="81" t="s">
        <v>441</v>
      </c>
      <c r="AJ154" s="79" t="s">
        <v>438</v>
      </c>
      <c r="AK154" s="80" t="s">
        <v>441</v>
      </c>
      <c r="AL154" s="81" t="s">
        <v>786</v>
      </c>
      <c r="AM154" s="211" t="s">
        <v>787</v>
      </c>
      <c r="AN154" s="80">
        <v>115</v>
      </c>
      <c r="AO154" s="81">
        <v>1.97</v>
      </c>
      <c r="AP154" s="81">
        <v>3.06</v>
      </c>
      <c r="AQ154" s="207">
        <v>80.7</v>
      </c>
      <c r="AR154" s="178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</row>
    <row r="155" spans="1:44" s="123" customFormat="1" ht="114.75">
      <c r="A155" s="267"/>
      <c r="B155" s="268">
        <v>163</v>
      </c>
      <c r="C155" s="78"/>
      <c r="D155" s="79"/>
      <c r="E155" s="95">
        <v>39693</v>
      </c>
      <c r="F155" s="79" t="s">
        <v>621</v>
      </c>
      <c r="G155" s="79" t="s">
        <v>273</v>
      </c>
      <c r="H155" s="89" t="s">
        <v>792</v>
      </c>
      <c r="I155" s="93" t="s">
        <v>777</v>
      </c>
      <c r="J155" s="89" t="s">
        <v>804</v>
      </c>
      <c r="K155" s="82">
        <v>1</v>
      </c>
      <c r="L155" s="80" t="s">
        <v>797</v>
      </c>
      <c r="M155" s="81">
        <v>1</v>
      </c>
      <c r="N155" s="467">
        <v>3</v>
      </c>
      <c r="O155" s="81" t="s">
        <v>805</v>
      </c>
      <c r="P155" s="81">
        <v>8192</v>
      </c>
      <c r="Q155" s="43">
        <v>8</v>
      </c>
      <c r="R155" s="81">
        <v>1</v>
      </c>
      <c r="S155" s="89" t="s">
        <v>689</v>
      </c>
      <c r="T155" s="193" t="s">
        <v>793</v>
      </c>
      <c r="U155" s="89"/>
      <c r="V155" s="89" t="s">
        <v>272</v>
      </c>
      <c r="W155" s="82" t="s">
        <v>210</v>
      </c>
      <c r="X155" s="80">
        <v>1</v>
      </c>
      <c r="Y155" s="81" t="s">
        <v>801</v>
      </c>
      <c r="Z155" s="81" t="s">
        <v>802</v>
      </c>
      <c r="AA155" s="262" t="s">
        <v>599</v>
      </c>
      <c r="AB155" s="262">
        <v>32</v>
      </c>
      <c r="AC155" s="82" t="s">
        <v>396</v>
      </c>
      <c r="AD155" s="499" t="s">
        <v>794</v>
      </c>
      <c r="AE155" s="500">
        <v>0.85</v>
      </c>
      <c r="AF155" s="501" t="s">
        <v>395</v>
      </c>
      <c r="AG155" s="82" t="s">
        <v>441</v>
      </c>
      <c r="AH155" s="273" t="s">
        <v>441</v>
      </c>
      <c r="AI155" s="81" t="s">
        <v>441</v>
      </c>
      <c r="AJ155" s="79" t="s">
        <v>438</v>
      </c>
      <c r="AK155" s="80" t="s">
        <v>441</v>
      </c>
      <c r="AL155" s="81" t="s">
        <v>786</v>
      </c>
      <c r="AM155" s="211" t="s">
        <v>787</v>
      </c>
      <c r="AN155" s="80">
        <v>115</v>
      </c>
      <c r="AO155" s="81">
        <v>1.52</v>
      </c>
      <c r="AP155" s="81">
        <v>1.95</v>
      </c>
      <c r="AQ155" s="207">
        <v>64.6</v>
      </c>
      <c r="AR155" s="178"/>
    </row>
    <row r="156" spans="1:238" s="5" customFormat="1" ht="114.75">
      <c r="A156" s="267"/>
      <c r="B156" s="268">
        <v>164</v>
      </c>
      <c r="C156" s="78"/>
      <c r="D156" s="79"/>
      <c r="E156" s="95">
        <v>39693</v>
      </c>
      <c r="F156" s="79" t="s">
        <v>621</v>
      </c>
      <c r="G156" s="85" t="s">
        <v>273</v>
      </c>
      <c r="H156" s="89" t="s">
        <v>792</v>
      </c>
      <c r="I156" s="93" t="s">
        <v>777</v>
      </c>
      <c r="J156" s="89" t="s">
        <v>804</v>
      </c>
      <c r="K156" s="82">
        <v>1</v>
      </c>
      <c r="L156" s="80" t="s">
        <v>797</v>
      </c>
      <c r="M156" s="81">
        <v>1</v>
      </c>
      <c r="N156" s="467">
        <v>3</v>
      </c>
      <c r="O156" s="81" t="s">
        <v>805</v>
      </c>
      <c r="P156" s="81">
        <v>8192</v>
      </c>
      <c r="Q156" s="43">
        <v>8</v>
      </c>
      <c r="R156" s="81">
        <v>1</v>
      </c>
      <c r="S156" s="89" t="s">
        <v>689</v>
      </c>
      <c r="T156" s="193" t="s">
        <v>793</v>
      </c>
      <c r="U156" s="89"/>
      <c r="V156" s="89" t="s">
        <v>272</v>
      </c>
      <c r="W156" s="82" t="s">
        <v>210</v>
      </c>
      <c r="X156" s="80">
        <v>1</v>
      </c>
      <c r="Y156" s="81" t="s">
        <v>801</v>
      </c>
      <c r="Z156" s="81" t="s">
        <v>802</v>
      </c>
      <c r="AA156" s="262" t="s">
        <v>599</v>
      </c>
      <c r="AB156" s="262">
        <v>32</v>
      </c>
      <c r="AC156" s="82" t="s">
        <v>396</v>
      </c>
      <c r="AD156" s="499" t="s">
        <v>794</v>
      </c>
      <c r="AE156" s="500">
        <v>0.7</v>
      </c>
      <c r="AF156" s="501" t="s">
        <v>395</v>
      </c>
      <c r="AG156" s="82" t="s">
        <v>441</v>
      </c>
      <c r="AH156" s="273" t="s">
        <v>441</v>
      </c>
      <c r="AI156" s="81" t="s">
        <v>441</v>
      </c>
      <c r="AJ156" s="79" t="s">
        <v>438</v>
      </c>
      <c r="AK156" s="80" t="s">
        <v>441</v>
      </c>
      <c r="AL156" s="81" t="s">
        <v>786</v>
      </c>
      <c r="AM156" s="211" t="s">
        <v>787</v>
      </c>
      <c r="AN156" s="80">
        <v>115</v>
      </c>
      <c r="AO156" s="81">
        <v>1.97</v>
      </c>
      <c r="AP156" s="81">
        <v>3.06</v>
      </c>
      <c r="AQ156" s="207">
        <v>81.87</v>
      </c>
      <c r="AR156" s="178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</row>
    <row r="157" spans="1:238" s="5" customFormat="1" ht="114.75">
      <c r="A157" s="267"/>
      <c r="B157" s="268">
        <v>165</v>
      </c>
      <c r="C157" s="78"/>
      <c r="D157" s="79"/>
      <c r="E157" s="95">
        <v>39693</v>
      </c>
      <c r="F157" s="79" t="s">
        <v>621</v>
      </c>
      <c r="G157" s="85" t="s">
        <v>273</v>
      </c>
      <c r="H157" s="89" t="s">
        <v>792</v>
      </c>
      <c r="I157" s="93" t="s">
        <v>777</v>
      </c>
      <c r="J157" s="89" t="s">
        <v>804</v>
      </c>
      <c r="K157" s="82">
        <v>1</v>
      </c>
      <c r="L157" s="80" t="s">
        <v>797</v>
      </c>
      <c r="M157" s="81">
        <v>1</v>
      </c>
      <c r="N157" s="467">
        <v>3</v>
      </c>
      <c r="O157" s="81" t="s">
        <v>807</v>
      </c>
      <c r="P157" s="81">
        <v>16384</v>
      </c>
      <c r="Q157" s="43">
        <v>16</v>
      </c>
      <c r="R157" s="81">
        <v>1</v>
      </c>
      <c r="S157" s="89" t="s">
        <v>689</v>
      </c>
      <c r="T157" s="193" t="s">
        <v>793</v>
      </c>
      <c r="U157" s="89"/>
      <c r="V157" s="89" t="s">
        <v>272</v>
      </c>
      <c r="W157" s="82" t="s">
        <v>210</v>
      </c>
      <c r="X157" s="80">
        <v>1</v>
      </c>
      <c r="Y157" s="81" t="s">
        <v>801</v>
      </c>
      <c r="Z157" s="81" t="s">
        <v>802</v>
      </c>
      <c r="AA157" s="262" t="s">
        <v>599</v>
      </c>
      <c r="AB157" s="262">
        <v>32</v>
      </c>
      <c r="AC157" s="82" t="s">
        <v>396</v>
      </c>
      <c r="AD157" s="499" t="s">
        <v>794</v>
      </c>
      <c r="AE157" s="500">
        <v>0.7</v>
      </c>
      <c r="AF157" s="501" t="s">
        <v>395</v>
      </c>
      <c r="AG157" s="82" t="s">
        <v>441</v>
      </c>
      <c r="AH157" s="273" t="s">
        <v>441</v>
      </c>
      <c r="AI157" s="81" t="s">
        <v>441</v>
      </c>
      <c r="AJ157" s="79" t="s">
        <v>438</v>
      </c>
      <c r="AK157" s="80" t="s">
        <v>441</v>
      </c>
      <c r="AL157" s="81" t="s">
        <v>786</v>
      </c>
      <c r="AM157" s="211" t="s">
        <v>787</v>
      </c>
      <c r="AN157" s="80">
        <v>115</v>
      </c>
      <c r="AO157" s="83">
        <v>1.97</v>
      </c>
      <c r="AP157" s="83">
        <v>3.06</v>
      </c>
      <c r="AQ157" s="208">
        <v>86.94</v>
      </c>
      <c r="AR157" s="178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3"/>
      <c r="BJ157" s="123"/>
      <c r="BK157" s="123"/>
      <c r="BL157" s="123"/>
      <c r="BM157" s="123"/>
      <c r="BN157" s="123"/>
      <c r="BO157" s="123"/>
      <c r="BP157" s="123"/>
      <c r="BQ157" s="123"/>
      <c r="BR157" s="123"/>
      <c r="BS157" s="123"/>
      <c r="BT157" s="123"/>
      <c r="BU157" s="123"/>
      <c r="BV157" s="123"/>
      <c r="BW157" s="123"/>
      <c r="BX157" s="123"/>
      <c r="BY157" s="123"/>
      <c r="BZ157" s="123"/>
      <c r="CA157" s="123"/>
      <c r="CB157" s="123"/>
      <c r="CC157" s="123"/>
      <c r="CD157" s="123"/>
      <c r="CE157" s="123"/>
      <c r="CF157" s="123"/>
      <c r="CG157" s="123"/>
      <c r="CH157" s="123"/>
      <c r="CI157" s="123"/>
      <c r="CJ157" s="123"/>
      <c r="CK157" s="123"/>
      <c r="CL157" s="123"/>
      <c r="CM157" s="123"/>
      <c r="CN157" s="123"/>
      <c r="CO157" s="123"/>
      <c r="CP157" s="123"/>
      <c r="CQ157" s="123"/>
      <c r="CR157" s="123"/>
      <c r="CS157" s="123"/>
      <c r="CT157" s="123"/>
      <c r="CU157" s="123"/>
      <c r="CV157" s="123"/>
      <c r="CW157" s="123"/>
      <c r="CX157" s="123"/>
      <c r="CY157" s="123"/>
      <c r="CZ157" s="123"/>
      <c r="DA157" s="123"/>
      <c r="DB157" s="123"/>
      <c r="DC157" s="123"/>
      <c r="DD157" s="123"/>
      <c r="DE157" s="123"/>
      <c r="DF157" s="123"/>
      <c r="DG157" s="123"/>
      <c r="DH157" s="123"/>
      <c r="DI157" s="123"/>
      <c r="DJ157" s="123"/>
      <c r="DK157" s="123"/>
      <c r="DL157" s="123"/>
      <c r="DM157" s="123"/>
      <c r="DN157" s="123"/>
      <c r="DO157" s="123"/>
      <c r="DP157" s="123"/>
      <c r="DQ157" s="123"/>
      <c r="DR157" s="123"/>
      <c r="DS157" s="123"/>
      <c r="DT157" s="123"/>
      <c r="DU157" s="123"/>
      <c r="DV157" s="123"/>
      <c r="DW157" s="123"/>
      <c r="DX157" s="123"/>
      <c r="DY157" s="123"/>
      <c r="DZ157" s="123"/>
      <c r="EA157" s="123"/>
      <c r="EB157" s="123"/>
      <c r="EC157" s="123"/>
      <c r="ED157" s="123"/>
      <c r="EE157" s="123"/>
      <c r="EF157" s="123"/>
      <c r="EG157" s="123"/>
      <c r="EH157" s="123"/>
      <c r="EI157" s="123"/>
      <c r="EJ157" s="123"/>
      <c r="EK157" s="123"/>
      <c r="EL157" s="123"/>
      <c r="EM157" s="123"/>
      <c r="EN157" s="123"/>
      <c r="EO157" s="123"/>
      <c r="EP157" s="123"/>
      <c r="EQ157" s="123"/>
      <c r="ER157" s="123"/>
      <c r="ES157" s="123"/>
      <c r="ET157" s="123"/>
      <c r="EU157" s="123"/>
      <c r="EV157" s="123"/>
      <c r="EW157" s="123"/>
      <c r="EX157" s="123"/>
      <c r="EY157" s="123"/>
      <c r="EZ157" s="123"/>
      <c r="FA157" s="123"/>
      <c r="FB157" s="123"/>
      <c r="FC157" s="123"/>
      <c r="FD157" s="123"/>
      <c r="FE157" s="123"/>
      <c r="FF157" s="123"/>
      <c r="FG157" s="123"/>
      <c r="FH157" s="123"/>
      <c r="FI157" s="123"/>
      <c r="FJ157" s="123"/>
      <c r="FK157" s="123"/>
      <c r="FL157" s="123"/>
      <c r="FM157" s="123"/>
      <c r="FN157" s="123"/>
      <c r="FO157" s="123"/>
      <c r="FP157" s="123"/>
      <c r="FQ157" s="123"/>
      <c r="FR157" s="123"/>
      <c r="FS157" s="123"/>
      <c r="FT157" s="123"/>
      <c r="FU157" s="123"/>
      <c r="FV157" s="123"/>
      <c r="FW157" s="123"/>
      <c r="FX157" s="123"/>
      <c r="FY157" s="123"/>
      <c r="FZ157" s="123"/>
      <c r="GA157" s="123"/>
      <c r="GB157" s="123"/>
      <c r="GC157" s="123"/>
      <c r="GD157" s="123"/>
      <c r="GE157" s="123"/>
      <c r="GF157" s="123"/>
      <c r="GG157" s="123"/>
      <c r="GH157" s="123"/>
      <c r="GI157" s="123"/>
      <c r="GJ157" s="123"/>
      <c r="GK157" s="123"/>
      <c r="GL157" s="123"/>
      <c r="GM157" s="123"/>
      <c r="GN157" s="123"/>
      <c r="GO157" s="123"/>
      <c r="GP157" s="123"/>
      <c r="GQ157" s="123"/>
      <c r="GR157" s="123"/>
      <c r="GS157" s="123"/>
      <c r="GT157" s="123"/>
      <c r="GU157" s="123"/>
      <c r="GV157" s="123"/>
      <c r="GW157" s="123"/>
      <c r="GX157" s="123"/>
      <c r="GY157" s="123"/>
      <c r="GZ157" s="123"/>
      <c r="HA157" s="123"/>
      <c r="HB157" s="123"/>
      <c r="HC157" s="123"/>
      <c r="HD157" s="123"/>
      <c r="HE157" s="123"/>
      <c r="HF157" s="123"/>
      <c r="HG157" s="123"/>
      <c r="HH157" s="123"/>
      <c r="HI157" s="123"/>
      <c r="HJ157" s="123"/>
      <c r="HK157" s="123"/>
      <c r="HL157" s="123"/>
      <c r="HM157" s="123"/>
      <c r="HN157" s="123"/>
      <c r="HO157" s="123"/>
      <c r="HP157" s="123"/>
      <c r="HQ157" s="123"/>
      <c r="HR157" s="123"/>
      <c r="HS157" s="123"/>
      <c r="HT157" s="123"/>
      <c r="HU157" s="123"/>
      <c r="HV157" s="123"/>
      <c r="HW157" s="123"/>
      <c r="HX157" s="123"/>
      <c r="HY157" s="123"/>
      <c r="HZ157" s="123"/>
      <c r="IA157" s="123"/>
      <c r="IB157" s="123"/>
      <c r="IC157" s="123"/>
      <c r="ID157" s="123"/>
    </row>
    <row r="158" spans="1:44" s="123" customFormat="1" ht="114.75">
      <c r="A158" s="267"/>
      <c r="B158" s="268">
        <v>166</v>
      </c>
      <c r="C158" s="78"/>
      <c r="D158" s="79"/>
      <c r="E158" s="95">
        <v>39693</v>
      </c>
      <c r="F158" s="79" t="s">
        <v>621</v>
      </c>
      <c r="G158" s="85" t="s">
        <v>273</v>
      </c>
      <c r="H158" s="89" t="s">
        <v>792</v>
      </c>
      <c r="I158" s="93" t="s">
        <v>777</v>
      </c>
      <c r="J158" s="89" t="s">
        <v>804</v>
      </c>
      <c r="K158" s="82">
        <v>1</v>
      </c>
      <c r="L158" s="80" t="s">
        <v>797</v>
      </c>
      <c r="M158" s="81">
        <v>1</v>
      </c>
      <c r="N158" s="467">
        <v>3</v>
      </c>
      <c r="O158" s="81" t="s">
        <v>807</v>
      </c>
      <c r="P158" s="81">
        <v>16384</v>
      </c>
      <c r="Q158" s="43">
        <v>16</v>
      </c>
      <c r="R158" s="81">
        <v>1</v>
      </c>
      <c r="S158" s="89" t="s">
        <v>689</v>
      </c>
      <c r="T158" s="193" t="s">
        <v>793</v>
      </c>
      <c r="U158" s="89"/>
      <c r="V158" s="89" t="s">
        <v>272</v>
      </c>
      <c r="W158" s="82" t="s">
        <v>210</v>
      </c>
      <c r="X158" s="80">
        <v>1</v>
      </c>
      <c r="Y158" s="81" t="s">
        <v>801</v>
      </c>
      <c r="Z158" s="81" t="s">
        <v>802</v>
      </c>
      <c r="AA158" s="262" t="s">
        <v>599</v>
      </c>
      <c r="AB158" s="262">
        <v>32</v>
      </c>
      <c r="AC158" s="82" t="s">
        <v>396</v>
      </c>
      <c r="AD158" s="499" t="s">
        <v>794</v>
      </c>
      <c r="AE158" s="500">
        <v>0.85</v>
      </c>
      <c r="AF158" s="501" t="s">
        <v>395</v>
      </c>
      <c r="AG158" s="82" t="s">
        <v>441</v>
      </c>
      <c r="AH158" s="273" t="s">
        <v>441</v>
      </c>
      <c r="AI158" s="81" t="s">
        <v>441</v>
      </c>
      <c r="AJ158" s="79" t="s">
        <v>438</v>
      </c>
      <c r="AK158" s="80" t="s">
        <v>441</v>
      </c>
      <c r="AL158" s="81" t="s">
        <v>786</v>
      </c>
      <c r="AM158" s="211" t="s">
        <v>787</v>
      </c>
      <c r="AN158" s="80">
        <v>115</v>
      </c>
      <c r="AO158" s="81">
        <v>1.52</v>
      </c>
      <c r="AP158" s="81">
        <v>2.96</v>
      </c>
      <c r="AQ158" s="207">
        <v>67.24</v>
      </c>
      <c r="AR158" s="178"/>
    </row>
    <row r="159" spans="1:238" s="123" customFormat="1" ht="114.75">
      <c r="A159" s="267"/>
      <c r="B159" s="268">
        <v>167</v>
      </c>
      <c r="C159" s="78"/>
      <c r="D159" s="79"/>
      <c r="E159" s="95">
        <v>39693</v>
      </c>
      <c r="F159" s="79" t="s">
        <v>621</v>
      </c>
      <c r="G159" s="79" t="s">
        <v>632</v>
      </c>
      <c r="H159" s="89" t="s">
        <v>792</v>
      </c>
      <c r="I159" s="93" t="s">
        <v>777</v>
      </c>
      <c r="J159" s="89" t="s">
        <v>804</v>
      </c>
      <c r="K159" s="82">
        <v>1</v>
      </c>
      <c r="L159" s="80" t="s">
        <v>797</v>
      </c>
      <c r="M159" s="81">
        <v>1</v>
      </c>
      <c r="N159" s="467">
        <v>3</v>
      </c>
      <c r="O159" s="81" t="s">
        <v>807</v>
      </c>
      <c r="P159" s="81">
        <v>16384</v>
      </c>
      <c r="Q159" s="43">
        <v>16</v>
      </c>
      <c r="R159" s="81">
        <v>2</v>
      </c>
      <c r="S159" s="89" t="s">
        <v>799</v>
      </c>
      <c r="T159" s="193" t="s">
        <v>793</v>
      </c>
      <c r="U159" s="89"/>
      <c r="V159" s="89" t="s">
        <v>272</v>
      </c>
      <c r="W159" s="82" t="s">
        <v>210</v>
      </c>
      <c r="X159" s="80">
        <v>1</v>
      </c>
      <c r="Y159" s="81" t="s">
        <v>803</v>
      </c>
      <c r="Z159" s="81" t="s">
        <v>636</v>
      </c>
      <c r="AA159" s="262" t="s">
        <v>599</v>
      </c>
      <c r="AB159" s="262">
        <v>32</v>
      </c>
      <c r="AC159" s="82" t="s">
        <v>396</v>
      </c>
      <c r="AD159" s="499" t="s">
        <v>794</v>
      </c>
      <c r="AE159" s="500">
        <v>0.85</v>
      </c>
      <c r="AF159" s="501" t="s">
        <v>395</v>
      </c>
      <c r="AG159" s="82" t="s">
        <v>441</v>
      </c>
      <c r="AH159" s="273" t="s">
        <v>441</v>
      </c>
      <c r="AI159" s="81" t="s">
        <v>441</v>
      </c>
      <c r="AJ159" s="79" t="s">
        <v>438</v>
      </c>
      <c r="AK159" s="80" t="s">
        <v>441</v>
      </c>
      <c r="AL159" s="81" t="s">
        <v>786</v>
      </c>
      <c r="AM159" s="211" t="s">
        <v>787</v>
      </c>
      <c r="AN159" s="80">
        <v>115</v>
      </c>
      <c r="AO159" s="81">
        <v>1.52</v>
      </c>
      <c r="AP159" s="81">
        <v>2.96</v>
      </c>
      <c r="AQ159" s="207">
        <v>72.91</v>
      </c>
      <c r="AR159" s="336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/>
      <c r="BY159" s="144"/>
      <c r="BZ159" s="144"/>
      <c r="CA159" s="144"/>
      <c r="CB159" s="144"/>
      <c r="CC159" s="144"/>
      <c r="CD159" s="144"/>
      <c r="CE159" s="144"/>
      <c r="CF159" s="144"/>
      <c r="CG159" s="144"/>
      <c r="CH159" s="144"/>
      <c r="CI159" s="144"/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/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  <c r="DE159" s="144"/>
      <c r="DF159" s="144"/>
      <c r="DG159" s="144"/>
      <c r="DH159" s="144"/>
      <c r="DI159" s="144"/>
      <c r="DJ159" s="144"/>
      <c r="DK159" s="144"/>
      <c r="DL159" s="144"/>
      <c r="DM159" s="144"/>
      <c r="DN159" s="144"/>
      <c r="DO159" s="144"/>
      <c r="DP159" s="144"/>
      <c r="DQ159" s="144"/>
      <c r="DR159" s="144"/>
      <c r="DS159" s="144"/>
      <c r="DT159" s="144"/>
      <c r="DU159" s="144"/>
      <c r="DV159" s="144"/>
      <c r="DW159" s="144"/>
      <c r="DX159" s="144"/>
      <c r="DY159" s="144"/>
      <c r="DZ159" s="144"/>
      <c r="EA159" s="144"/>
      <c r="EB159" s="144"/>
      <c r="EC159" s="144"/>
      <c r="ED159" s="144"/>
      <c r="EE159" s="144"/>
      <c r="EF159" s="144"/>
      <c r="EG159" s="144"/>
      <c r="EH159" s="144"/>
      <c r="EI159" s="144"/>
      <c r="EJ159" s="144"/>
      <c r="EK159" s="144"/>
      <c r="EL159" s="144"/>
      <c r="EM159" s="144"/>
      <c r="EN159" s="144"/>
      <c r="EO159" s="144"/>
      <c r="EP159" s="144"/>
      <c r="EQ159" s="144"/>
      <c r="ER159" s="144"/>
      <c r="ES159" s="144"/>
      <c r="ET159" s="144"/>
      <c r="EU159" s="144"/>
      <c r="EV159" s="144"/>
      <c r="EW159" s="144"/>
      <c r="EX159" s="144"/>
      <c r="EY159" s="144"/>
      <c r="EZ159" s="144"/>
      <c r="FA159" s="144"/>
      <c r="FB159" s="144"/>
      <c r="FC159" s="144"/>
      <c r="FD159" s="144"/>
      <c r="FE159" s="144"/>
      <c r="FF159" s="144"/>
      <c r="FG159" s="144"/>
      <c r="FH159" s="144"/>
      <c r="FI159" s="144"/>
      <c r="FJ159" s="144"/>
      <c r="FK159" s="144"/>
      <c r="FL159" s="144"/>
      <c r="FM159" s="144"/>
      <c r="FN159" s="144"/>
      <c r="FO159" s="144"/>
      <c r="FP159" s="144"/>
      <c r="FQ159" s="144"/>
      <c r="FR159" s="144"/>
      <c r="FS159" s="144"/>
      <c r="FT159" s="144"/>
      <c r="FU159" s="144"/>
      <c r="FV159" s="144"/>
      <c r="FW159" s="144"/>
      <c r="FX159" s="144"/>
      <c r="FY159" s="144"/>
      <c r="FZ159" s="144"/>
      <c r="GA159" s="144"/>
      <c r="GB159" s="144"/>
      <c r="GC159" s="144"/>
      <c r="GD159" s="144"/>
      <c r="GE159" s="144"/>
      <c r="GF159" s="144"/>
      <c r="GG159" s="144"/>
      <c r="GH159" s="144"/>
      <c r="GI159" s="144"/>
      <c r="GJ159" s="144"/>
      <c r="GK159" s="144"/>
      <c r="GL159" s="144"/>
      <c r="GM159" s="144"/>
      <c r="GN159" s="144"/>
      <c r="GO159" s="144"/>
      <c r="GP159" s="144"/>
      <c r="GQ159" s="144"/>
      <c r="GR159" s="144"/>
      <c r="GS159" s="144"/>
      <c r="GT159" s="144"/>
      <c r="GU159" s="144"/>
      <c r="GV159" s="144"/>
      <c r="GW159" s="144"/>
      <c r="GX159" s="144"/>
      <c r="GY159" s="144"/>
      <c r="GZ159" s="144"/>
      <c r="HA159" s="144"/>
      <c r="HB159" s="144"/>
      <c r="HC159" s="144"/>
      <c r="HD159" s="144"/>
      <c r="HE159" s="144"/>
      <c r="HF159" s="144"/>
      <c r="HG159" s="144"/>
      <c r="HH159" s="144"/>
      <c r="HI159" s="144"/>
      <c r="HJ159" s="144"/>
      <c r="HK159" s="144"/>
      <c r="HL159" s="144"/>
      <c r="HM159" s="144"/>
      <c r="HN159" s="144"/>
      <c r="HO159" s="144"/>
      <c r="HP159" s="144"/>
      <c r="HQ159" s="144"/>
      <c r="HR159" s="144"/>
      <c r="HS159" s="144"/>
      <c r="HT159" s="144"/>
      <c r="HU159" s="144"/>
      <c r="HV159" s="144"/>
      <c r="HW159" s="144"/>
      <c r="HX159" s="144"/>
      <c r="HY159" s="144"/>
      <c r="HZ159" s="144"/>
      <c r="IA159" s="144"/>
      <c r="IB159" s="144"/>
      <c r="IC159" s="144"/>
      <c r="ID159" s="144"/>
    </row>
    <row r="160" spans="1:238" s="5" customFormat="1" ht="12.75">
      <c r="A160" s="267"/>
      <c r="B160" s="268">
        <v>168</v>
      </c>
      <c r="C160" s="333"/>
      <c r="D160" s="85"/>
      <c r="E160" s="95">
        <v>39693</v>
      </c>
      <c r="F160" s="85" t="s">
        <v>621</v>
      </c>
      <c r="G160" s="85" t="s">
        <v>272</v>
      </c>
      <c r="H160" s="88" t="s">
        <v>792</v>
      </c>
      <c r="I160" s="93" t="s">
        <v>777</v>
      </c>
      <c r="J160" s="89" t="s">
        <v>778</v>
      </c>
      <c r="K160" s="82">
        <v>1</v>
      </c>
      <c r="L160" s="80" t="s">
        <v>796</v>
      </c>
      <c r="M160" s="81">
        <v>1</v>
      </c>
      <c r="N160" s="467">
        <v>3.33</v>
      </c>
      <c r="O160" s="87" t="s">
        <v>808</v>
      </c>
      <c r="P160" s="81">
        <v>1024</v>
      </c>
      <c r="Q160" s="43">
        <v>1</v>
      </c>
      <c r="R160" s="81">
        <v>1</v>
      </c>
      <c r="S160" s="88" t="s">
        <v>672</v>
      </c>
      <c r="T160" s="89"/>
      <c r="U160" s="89"/>
      <c r="V160" s="89" t="s">
        <v>272</v>
      </c>
      <c r="W160" s="82" t="s">
        <v>210</v>
      </c>
      <c r="X160" s="80">
        <v>0</v>
      </c>
      <c r="Y160" s="87" t="s">
        <v>783</v>
      </c>
      <c r="Z160" s="81">
        <v>0</v>
      </c>
      <c r="AA160" s="262" t="s">
        <v>599</v>
      </c>
      <c r="AB160" s="97">
        <v>32</v>
      </c>
      <c r="AC160" s="177" t="s">
        <v>396</v>
      </c>
      <c r="AD160" s="502" t="s">
        <v>809</v>
      </c>
      <c r="AE160" s="500">
        <v>0.7</v>
      </c>
      <c r="AF160" s="503" t="s">
        <v>397</v>
      </c>
      <c r="AG160" s="82" t="s">
        <v>441</v>
      </c>
      <c r="AH160" s="273" t="s">
        <v>441</v>
      </c>
      <c r="AI160" s="81" t="s">
        <v>441</v>
      </c>
      <c r="AJ160" s="79" t="s">
        <v>438</v>
      </c>
      <c r="AK160" s="80" t="s">
        <v>441</v>
      </c>
      <c r="AL160" s="81" t="s">
        <v>786</v>
      </c>
      <c r="AM160" s="211" t="s">
        <v>787</v>
      </c>
      <c r="AN160" s="80">
        <v>115</v>
      </c>
      <c r="AO160" s="81">
        <v>1.24</v>
      </c>
      <c r="AP160" s="81">
        <v>39.15</v>
      </c>
      <c r="AQ160" s="82">
        <v>44.7</v>
      </c>
      <c r="AR160" s="178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</row>
    <row r="161" spans="1:44" s="123" customFormat="1" ht="12.75">
      <c r="A161" s="267"/>
      <c r="B161" s="268">
        <v>169</v>
      </c>
      <c r="C161" s="333"/>
      <c r="D161" s="85"/>
      <c r="E161" s="95">
        <v>39693</v>
      </c>
      <c r="F161" s="85" t="s">
        <v>621</v>
      </c>
      <c r="G161" s="85" t="s">
        <v>272</v>
      </c>
      <c r="H161" s="88" t="s">
        <v>792</v>
      </c>
      <c r="I161" s="93" t="s">
        <v>777</v>
      </c>
      <c r="J161" s="89" t="s">
        <v>778</v>
      </c>
      <c r="K161" s="82">
        <v>1</v>
      </c>
      <c r="L161" s="90" t="s">
        <v>810</v>
      </c>
      <c r="M161" s="81">
        <v>1</v>
      </c>
      <c r="N161" s="468">
        <v>2.3</v>
      </c>
      <c r="O161" s="87" t="s">
        <v>808</v>
      </c>
      <c r="P161" s="81">
        <v>1024</v>
      </c>
      <c r="Q161" s="43">
        <v>1</v>
      </c>
      <c r="R161" s="81">
        <v>1</v>
      </c>
      <c r="S161" s="88" t="s">
        <v>672</v>
      </c>
      <c r="T161" s="89"/>
      <c r="U161" s="89"/>
      <c r="V161" s="89" t="s">
        <v>272</v>
      </c>
      <c r="W161" s="82" t="s">
        <v>210</v>
      </c>
      <c r="X161" s="80">
        <v>0</v>
      </c>
      <c r="Y161" s="87" t="s">
        <v>783</v>
      </c>
      <c r="Z161" s="81">
        <v>0</v>
      </c>
      <c r="AA161" s="262" t="s">
        <v>599</v>
      </c>
      <c r="AB161" s="97">
        <v>32</v>
      </c>
      <c r="AC161" s="177" t="s">
        <v>396</v>
      </c>
      <c r="AD161" s="502" t="s">
        <v>809</v>
      </c>
      <c r="AE161" s="500">
        <v>0.7</v>
      </c>
      <c r="AF161" s="503" t="s">
        <v>397</v>
      </c>
      <c r="AG161" s="82" t="s">
        <v>441</v>
      </c>
      <c r="AH161" s="273" t="s">
        <v>441</v>
      </c>
      <c r="AI161" s="81" t="s">
        <v>441</v>
      </c>
      <c r="AJ161" s="79" t="s">
        <v>438</v>
      </c>
      <c r="AK161" s="80" t="s">
        <v>441</v>
      </c>
      <c r="AL161" s="81" t="s">
        <v>786</v>
      </c>
      <c r="AM161" s="211" t="s">
        <v>787</v>
      </c>
      <c r="AN161" s="80">
        <v>115</v>
      </c>
      <c r="AO161" s="81">
        <v>1.99</v>
      </c>
      <c r="AP161" s="81">
        <v>4.55</v>
      </c>
      <c r="AQ161" s="82">
        <v>61.64</v>
      </c>
      <c r="AR161" s="178"/>
    </row>
    <row r="162" spans="1:238" s="123" customFormat="1" ht="12.75">
      <c r="A162" s="267"/>
      <c r="B162" s="268">
        <v>170</v>
      </c>
      <c r="C162" s="333"/>
      <c r="D162" s="85"/>
      <c r="E162" s="95">
        <v>39693</v>
      </c>
      <c r="F162" s="85" t="s">
        <v>621</v>
      </c>
      <c r="G162" s="85" t="s">
        <v>272</v>
      </c>
      <c r="H162" s="88" t="s">
        <v>792</v>
      </c>
      <c r="I162" s="93" t="s">
        <v>777</v>
      </c>
      <c r="J162" s="89" t="s">
        <v>778</v>
      </c>
      <c r="K162" s="82">
        <v>1</v>
      </c>
      <c r="L162" s="80" t="s">
        <v>796</v>
      </c>
      <c r="M162" s="81">
        <v>1</v>
      </c>
      <c r="N162" s="467">
        <v>3.33</v>
      </c>
      <c r="O162" s="87" t="s">
        <v>808</v>
      </c>
      <c r="P162" s="81">
        <v>1024</v>
      </c>
      <c r="Q162" s="43">
        <v>1</v>
      </c>
      <c r="R162" s="81">
        <v>1</v>
      </c>
      <c r="S162" s="88" t="s">
        <v>672</v>
      </c>
      <c r="T162" s="89"/>
      <c r="U162" s="89"/>
      <c r="V162" s="89" t="s">
        <v>272</v>
      </c>
      <c r="W162" s="82" t="s">
        <v>210</v>
      </c>
      <c r="X162" s="80">
        <v>0</v>
      </c>
      <c r="Y162" s="87" t="s">
        <v>783</v>
      </c>
      <c r="Z162" s="81">
        <v>0</v>
      </c>
      <c r="AA162" s="262" t="s">
        <v>599</v>
      </c>
      <c r="AB162" s="97">
        <v>32</v>
      </c>
      <c r="AC162" s="177" t="s">
        <v>396</v>
      </c>
      <c r="AD162" s="502" t="s">
        <v>809</v>
      </c>
      <c r="AE162" s="500">
        <v>0.7</v>
      </c>
      <c r="AF162" s="503" t="s">
        <v>397</v>
      </c>
      <c r="AG162" s="82" t="s">
        <v>441</v>
      </c>
      <c r="AH162" s="273" t="s">
        <v>441</v>
      </c>
      <c r="AI162" s="81" t="s">
        <v>441</v>
      </c>
      <c r="AJ162" s="79" t="s">
        <v>438</v>
      </c>
      <c r="AK162" s="80" t="s">
        <v>441</v>
      </c>
      <c r="AL162" s="81" t="s">
        <v>786</v>
      </c>
      <c r="AM162" s="211" t="s">
        <v>787</v>
      </c>
      <c r="AN162" s="80">
        <v>115</v>
      </c>
      <c r="AO162" s="81">
        <v>1.59</v>
      </c>
      <c r="AP162" s="81">
        <v>2.48</v>
      </c>
      <c r="AQ162" s="82">
        <v>47.52</v>
      </c>
      <c r="AR162" s="178"/>
      <c r="AS162" s="84"/>
      <c r="AT162" s="84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</row>
    <row r="163" spans="1:238" s="123" customFormat="1" ht="38.25">
      <c r="A163" s="267"/>
      <c r="B163" s="268">
        <v>171</v>
      </c>
      <c r="C163" s="78"/>
      <c r="D163" s="85"/>
      <c r="E163" s="92">
        <v>39689</v>
      </c>
      <c r="F163" s="79" t="s">
        <v>621</v>
      </c>
      <c r="G163" s="79" t="s">
        <v>217</v>
      </c>
      <c r="H163" s="89" t="s">
        <v>776</v>
      </c>
      <c r="I163" s="93" t="s">
        <v>811</v>
      </c>
      <c r="J163" s="89" t="s">
        <v>778</v>
      </c>
      <c r="K163" s="247">
        <v>1</v>
      </c>
      <c r="L163" s="78" t="s">
        <v>812</v>
      </c>
      <c r="M163" s="83">
        <v>1</v>
      </c>
      <c r="N163" s="469">
        <v>2.3</v>
      </c>
      <c r="O163" s="79" t="s">
        <v>813</v>
      </c>
      <c r="P163" s="81">
        <v>1024</v>
      </c>
      <c r="Q163" s="43">
        <v>1</v>
      </c>
      <c r="R163" s="83">
        <v>1</v>
      </c>
      <c r="S163" s="93" t="s">
        <v>744</v>
      </c>
      <c r="T163" s="93" t="s">
        <v>814</v>
      </c>
      <c r="U163" s="93"/>
      <c r="V163" s="93" t="s">
        <v>397</v>
      </c>
      <c r="W163" s="94" t="s">
        <v>215</v>
      </c>
      <c r="X163" s="78">
        <v>0</v>
      </c>
      <c r="Y163" s="87" t="s">
        <v>783</v>
      </c>
      <c r="Z163" s="81">
        <v>0</v>
      </c>
      <c r="AA163" s="262" t="s">
        <v>599</v>
      </c>
      <c r="AB163" s="262">
        <v>32</v>
      </c>
      <c r="AC163" s="82" t="s">
        <v>396</v>
      </c>
      <c r="AD163" s="504" t="s">
        <v>791</v>
      </c>
      <c r="AE163" s="505">
        <v>0.7</v>
      </c>
      <c r="AF163" s="506" t="s">
        <v>397</v>
      </c>
      <c r="AG163" s="94" t="s">
        <v>441</v>
      </c>
      <c r="AH163" s="275" t="s">
        <v>441</v>
      </c>
      <c r="AI163" s="79" t="s">
        <v>441</v>
      </c>
      <c r="AJ163" s="79" t="s">
        <v>438</v>
      </c>
      <c r="AK163" s="78" t="s">
        <v>441</v>
      </c>
      <c r="AL163" s="81" t="s">
        <v>786</v>
      </c>
      <c r="AM163" s="211" t="s">
        <v>787</v>
      </c>
      <c r="AN163" s="333">
        <v>230</v>
      </c>
      <c r="AO163" s="79">
        <v>2.06</v>
      </c>
      <c r="AP163" s="79">
        <v>3.46</v>
      </c>
      <c r="AQ163" s="241">
        <v>50.91</v>
      </c>
      <c r="AR163" s="336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100"/>
      <c r="CS163" s="100"/>
      <c r="CT163" s="100"/>
      <c r="CU163" s="100"/>
      <c r="CV163" s="100"/>
      <c r="CW163" s="100"/>
      <c r="CX163" s="100"/>
      <c r="CY163" s="100"/>
      <c r="CZ163" s="100"/>
      <c r="DA163" s="100"/>
      <c r="DB163" s="100"/>
      <c r="DC163" s="100"/>
      <c r="DD163" s="100"/>
      <c r="DE163" s="100"/>
      <c r="DF163" s="100"/>
      <c r="DG163" s="100"/>
      <c r="DH163" s="100"/>
      <c r="DI163" s="100"/>
      <c r="DJ163" s="100"/>
      <c r="DK163" s="100"/>
      <c r="DL163" s="100"/>
      <c r="DM163" s="100"/>
      <c r="DN163" s="100"/>
      <c r="DO163" s="100"/>
      <c r="DP163" s="100"/>
      <c r="DQ163" s="100"/>
      <c r="DR163" s="100"/>
      <c r="DS163" s="100"/>
      <c r="DT163" s="100"/>
      <c r="DU163" s="100"/>
      <c r="DV163" s="100"/>
      <c r="DW163" s="100"/>
      <c r="DX163" s="100"/>
      <c r="DY163" s="100"/>
      <c r="DZ163" s="100"/>
      <c r="EA163" s="100"/>
      <c r="EB163" s="100"/>
      <c r="EC163" s="100"/>
      <c r="ED163" s="100"/>
      <c r="EE163" s="100"/>
      <c r="EF163" s="100"/>
      <c r="EG163" s="100"/>
      <c r="EH163" s="100"/>
      <c r="EI163" s="100"/>
      <c r="EJ163" s="100"/>
      <c r="EK163" s="100"/>
      <c r="EL163" s="100"/>
      <c r="EM163" s="100"/>
      <c r="EN163" s="100"/>
      <c r="EO163" s="100"/>
      <c r="EP163" s="100"/>
      <c r="EQ163" s="100"/>
      <c r="ER163" s="100"/>
      <c r="ES163" s="100"/>
      <c r="ET163" s="100"/>
      <c r="EU163" s="100"/>
      <c r="EV163" s="100"/>
      <c r="EW163" s="100"/>
      <c r="EX163" s="100"/>
      <c r="EY163" s="100"/>
      <c r="EZ163" s="100"/>
      <c r="FA163" s="100"/>
      <c r="FB163" s="100"/>
      <c r="FC163" s="100"/>
      <c r="FD163" s="100"/>
      <c r="FE163" s="100"/>
      <c r="FF163" s="100"/>
      <c r="FG163" s="100"/>
      <c r="FH163" s="100"/>
      <c r="FI163" s="100"/>
      <c r="FJ163" s="100"/>
      <c r="FK163" s="100"/>
      <c r="FL163" s="100"/>
      <c r="FM163" s="100"/>
      <c r="FN163" s="100"/>
      <c r="FO163" s="100"/>
      <c r="FP163" s="100"/>
      <c r="FQ163" s="100"/>
      <c r="FR163" s="100"/>
      <c r="FS163" s="100"/>
      <c r="FT163" s="100"/>
      <c r="FU163" s="100"/>
      <c r="FV163" s="100"/>
      <c r="FW163" s="100"/>
      <c r="FX163" s="100"/>
      <c r="FY163" s="100"/>
      <c r="FZ163" s="100"/>
      <c r="GA163" s="100"/>
      <c r="GB163" s="100"/>
      <c r="GC163" s="100"/>
      <c r="GD163" s="100"/>
      <c r="GE163" s="100"/>
      <c r="GF163" s="100"/>
      <c r="GG163" s="100"/>
      <c r="GH163" s="100"/>
      <c r="GI163" s="100"/>
      <c r="GJ163" s="100"/>
      <c r="GK163" s="100"/>
      <c r="GL163" s="100"/>
      <c r="GM163" s="100"/>
      <c r="GN163" s="100"/>
      <c r="GO163" s="100"/>
      <c r="GP163" s="100"/>
      <c r="GQ163" s="100"/>
      <c r="GR163" s="100"/>
      <c r="GS163" s="100"/>
      <c r="GT163" s="100"/>
      <c r="GU163" s="100"/>
      <c r="GV163" s="100"/>
      <c r="GW163" s="100"/>
      <c r="GX163" s="100"/>
      <c r="GY163" s="100"/>
      <c r="GZ163" s="100"/>
      <c r="HA163" s="100"/>
      <c r="HB163" s="100"/>
      <c r="HC163" s="100"/>
      <c r="HD163" s="100"/>
      <c r="HE163" s="100"/>
      <c r="HF163" s="100"/>
      <c r="HG163" s="100"/>
      <c r="HH163" s="100"/>
      <c r="HI163" s="100"/>
      <c r="HJ163" s="100"/>
      <c r="HK163" s="100"/>
      <c r="HL163" s="100"/>
      <c r="HM163" s="100"/>
      <c r="HN163" s="100"/>
      <c r="HO163" s="100"/>
      <c r="HP163" s="100"/>
      <c r="HQ163" s="100"/>
      <c r="HR163" s="100"/>
      <c r="HS163" s="100"/>
      <c r="HT163" s="100"/>
      <c r="HU163" s="100"/>
      <c r="HV163" s="100"/>
      <c r="HW163" s="100"/>
      <c r="HX163" s="100"/>
      <c r="HY163" s="100"/>
      <c r="HZ163" s="100"/>
      <c r="IA163" s="100"/>
      <c r="IB163" s="100"/>
      <c r="IC163" s="100"/>
      <c r="ID163" s="100"/>
    </row>
    <row r="164" spans="1:44" s="123" customFormat="1" ht="25.5">
      <c r="A164" s="267"/>
      <c r="B164" s="268">
        <v>172</v>
      </c>
      <c r="C164" s="78"/>
      <c r="D164" s="85"/>
      <c r="E164" s="95">
        <v>39689</v>
      </c>
      <c r="F164" s="83" t="s">
        <v>621</v>
      </c>
      <c r="G164" s="79" t="s">
        <v>217</v>
      </c>
      <c r="H164" s="89" t="s">
        <v>776</v>
      </c>
      <c r="I164" s="89" t="s">
        <v>811</v>
      </c>
      <c r="J164" s="89" t="s">
        <v>778</v>
      </c>
      <c r="K164" s="82">
        <v>1</v>
      </c>
      <c r="L164" s="80" t="s">
        <v>815</v>
      </c>
      <c r="M164" s="81">
        <v>1</v>
      </c>
      <c r="N164" s="467">
        <v>2.3</v>
      </c>
      <c r="O164" s="79" t="s">
        <v>813</v>
      </c>
      <c r="P164" s="81">
        <v>1024</v>
      </c>
      <c r="Q164" s="43">
        <v>1</v>
      </c>
      <c r="R164" s="81">
        <v>1</v>
      </c>
      <c r="S164" s="89" t="s">
        <v>744</v>
      </c>
      <c r="T164" s="89" t="s">
        <v>816</v>
      </c>
      <c r="U164" s="89"/>
      <c r="V164" s="93" t="s">
        <v>397</v>
      </c>
      <c r="W164" s="94" t="s">
        <v>215</v>
      </c>
      <c r="X164" s="78">
        <v>0</v>
      </c>
      <c r="Y164" s="87" t="s">
        <v>783</v>
      </c>
      <c r="Z164" s="81">
        <v>0</v>
      </c>
      <c r="AA164" s="262" t="s">
        <v>599</v>
      </c>
      <c r="AB164" s="262">
        <v>32</v>
      </c>
      <c r="AC164" s="82" t="s">
        <v>396</v>
      </c>
      <c r="AD164" s="504" t="s">
        <v>791</v>
      </c>
      <c r="AE164" s="507">
        <v>0.7</v>
      </c>
      <c r="AF164" s="506" t="s">
        <v>397</v>
      </c>
      <c r="AG164" s="82" t="s">
        <v>441</v>
      </c>
      <c r="AH164" s="273" t="s">
        <v>441</v>
      </c>
      <c r="AI164" s="81" t="s">
        <v>441</v>
      </c>
      <c r="AJ164" s="79" t="s">
        <v>438</v>
      </c>
      <c r="AK164" s="78" t="s">
        <v>441</v>
      </c>
      <c r="AL164" s="81" t="s">
        <v>786</v>
      </c>
      <c r="AM164" s="211" t="s">
        <v>787</v>
      </c>
      <c r="AN164" s="80">
        <v>115</v>
      </c>
      <c r="AO164" s="81">
        <v>2.06</v>
      </c>
      <c r="AP164" s="81">
        <v>3.11</v>
      </c>
      <c r="AQ164" s="207">
        <v>51.97</v>
      </c>
      <c r="AR164" s="336"/>
    </row>
    <row r="165" spans="1:238" s="100" customFormat="1" ht="25.5">
      <c r="A165" s="267"/>
      <c r="B165" s="268">
        <v>173</v>
      </c>
      <c r="C165" s="78"/>
      <c r="D165" s="85"/>
      <c r="E165" s="95">
        <v>39689</v>
      </c>
      <c r="F165" s="83" t="s">
        <v>621</v>
      </c>
      <c r="G165" s="79" t="s">
        <v>217</v>
      </c>
      <c r="H165" s="88" t="s">
        <v>792</v>
      </c>
      <c r="I165" s="89" t="s">
        <v>811</v>
      </c>
      <c r="J165" s="89" t="s">
        <v>778</v>
      </c>
      <c r="K165" s="82">
        <v>1</v>
      </c>
      <c r="L165" s="80" t="s">
        <v>815</v>
      </c>
      <c r="M165" s="81">
        <v>1</v>
      </c>
      <c r="N165" s="467">
        <v>2.3</v>
      </c>
      <c r="O165" s="79" t="s">
        <v>813</v>
      </c>
      <c r="P165" s="81">
        <v>1024</v>
      </c>
      <c r="Q165" s="43">
        <v>1</v>
      </c>
      <c r="R165" s="81">
        <v>1</v>
      </c>
      <c r="S165" s="89" t="s">
        <v>744</v>
      </c>
      <c r="T165" s="89" t="s">
        <v>816</v>
      </c>
      <c r="U165" s="89"/>
      <c r="V165" s="93" t="s">
        <v>397</v>
      </c>
      <c r="W165" s="94" t="s">
        <v>215</v>
      </c>
      <c r="X165" s="78">
        <v>0</v>
      </c>
      <c r="Y165" s="87" t="s">
        <v>783</v>
      </c>
      <c r="Z165" s="81">
        <v>0</v>
      </c>
      <c r="AA165" s="262" t="s">
        <v>599</v>
      </c>
      <c r="AB165" s="262">
        <v>32</v>
      </c>
      <c r="AC165" s="82" t="s">
        <v>396</v>
      </c>
      <c r="AD165" s="499" t="s">
        <v>809</v>
      </c>
      <c r="AE165" s="500">
        <v>0.7</v>
      </c>
      <c r="AF165" s="501" t="s">
        <v>397</v>
      </c>
      <c r="AG165" s="82" t="s">
        <v>441</v>
      </c>
      <c r="AH165" s="273" t="s">
        <v>441</v>
      </c>
      <c r="AI165" s="81" t="s">
        <v>441</v>
      </c>
      <c r="AJ165" s="79" t="s">
        <v>438</v>
      </c>
      <c r="AK165" s="78" t="s">
        <v>441</v>
      </c>
      <c r="AL165" s="81" t="s">
        <v>786</v>
      </c>
      <c r="AM165" s="211" t="s">
        <v>787</v>
      </c>
      <c r="AN165" s="80">
        <v>115</v>
      </c>
      <c r="AO165" s="81">
        <v>1.67</v>
      </c>
      <c r="AP165" s="81">
        <v>3.13</v>
      </c>
      <c r="AQ165" s="207">
        <v>49.25</v>
      </c>
      <c r="AR165" s="245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  <c r="BH165" s="123"/>
      <c r="BI165" s="123"/>
      <c r="BJ165" s="123"/>
      <c r="BK165" s="123"/>
      <c r="BL165" s="123"/>
      <c r="BM165" s="123"/>
      <c r="BN165" s="123"/>
      <c r="BO165" s="123"/>
      <c r="BP165" s="123"/>
      <c r="BQ165" s="123"/>
      <c r="BR165" s="123"/>
      <c r="BS165" s="123"/>
      <c r="BT165" s="123"/>
      <c r="BU165" s="123"/>
      <c r="BV165" s="123"/>
      <c r="BW165" s="123"/>
      <c r="BX165" s="123"/>
      <c r="BY165" s="123"/>
      <c r="BZ165" s="123"/>
      <c r="CA165" s="123"/>
      <c r="CB165" s="123"/>
      <c r="CC165" s="123"/>
      <c r="CD165" s="123"/>
      <c r="CE165" s="123"/>
      <c r="CF165" s="123"/>
      <c r="CG165" s="123"/>
      <c r="CH165" s="123"/>
      <c r="CI165" s="123"/>
      <c r="CJ165" s="123"/>
      <c r="CK165" s="123"/>
      <c r="CL165" s="123"/>
      <c r="CM165" s="123"/>
      <c r="CN165" s="123"/>
      <c r="CO165" s="123"/>
      <c r="CP165" s="123"/>
      <c r="CQ165" s="123"/>
      <c r="CR165" s="123"/>
      <c r="CS165" s="123"/>
      <c r="CT165" s="123"/>
      <c r="CU165" s="123"/>
      <c r="CV165" s="123"/>
      <c r="CW165" s="123"/>
      <c r="CX165" s="123"/>
      <c r="CY165" s="123"/>
      <c r="CZ165" s="123"/>
      <c r="DA165" s="123"/>
      <c r="DB165" s="123"/>
      <c r="DC165" s="123"/>
      <c r="DD165" s="123"/>
      <c r="DE165" s="123"/>
      <c r="DF165" s="123"/>
      <c r="DG165" s="123"/>
      <c r="DH165" s="123"/>
      <c r="DI165" s="123"/>
      <c r="DJ165" s="123"/>
      <c r="DK165" s="123"/>
      <c r="DL165" s="123"/>
      <c r="DM165" s="123"/>
      <c r="DN165" s="123"/>
      <c r="DO165" s="123"/>
      <c r="DP165" s="123"/>
      <c r="DQ165" s="123"/>
      <c r="DR165" s="123"/>
      <c r="DS165" s="123"/>
      <c r="DT165" s="123"/>
      <c r="DU165" s="123"/>
      <c r="DV165" s="123"/>
      <c r="DW165" s="123"/>
      <c r="DX165" s="123"/>
      <c r="DY165" s="123"/>
      <c r="DZ165" s="123"/>
      <c r="EA165" s="123"/>
      <c r="EB165" s="123"/>
      <c r="EC165" s="123"/>
      <c r="ED165" s="123"/>
      <c r="EE165" s="123"/>
      <c r="EF165" s="123"/>
      <c r="EG165" s="123"/>
      <c r="EH165" s="123"/>
      <c r="EI165" s="123"/>
      <c r="EJ165" s="123"/>
      <c r="EK165" s="123"/>
      <c r="EL165" s="123"/>
      <c r="EM165" s="123"/>
      <c r="EN165" s="123"/>
      <c r="EO165" s="123"/>
      <c r="EP165" s="123"/>
      <c r="EQ165" s="123"/>
      <c r="ER165" s="123"/>
      <c r="ES165" s="123"/>
      <c r="ET165" s="123"/>
      <c r="EU165" s="123"/>
      <c r="EV165" s="123"/>
      <c r="EW165" s="123"/>
      <c r="EX165" s="123"/>
      <c r="EY165" s="123"/>
      <c r="EZ165" s="123"/>
      <c r="FA165" s="123"/>
      <c r="FB165" s="123"/>
      <c r="FC165" s="123"/>
      <c r="FD165" s="123"/>
      <c r="FE165" s="123"/>
      <c r="FF165" s="123"/>
      <c r="FG165" s="123"/>
      <c r="FH165" s="123"/>
      <c r="FI165" s="123"/>
      <c r="FJ165" s="123"/>
      <c r="FK165" s="123"/>
      <c r="FL165" s="123"/>
      <c r="FM165" s="123"/>
      <c r="FN165" s="123"/>
      <c r="FO165" s="123"/>
      <c r="FP165" s="123"/>
      <c r="FQ165" s="123"/>
      <c r="FR165" s="123"/>
      <c r="FS165" s="123"/>
      <c r="FT165" s="123"/>
      <c r="FU165" s="123"/>
      <c r="FV165" s="123"/>
      <c r="FW165" s="123"/>
      <c r="FX165" s="123"/>
      <c r="FY165" s="123"/>
      <c r="FZ165" s="123"/>
      <c r="GA165" s="123"/>
      <c r="GB165" s="123"/>
      <c r="GC165" s="123"/>
      <c r="GD165" s="123"/>
      <c r="GE165" s="123"/>
      <c r="GF165" s="123"/>
      <c r="GG165" s="123"/>
      <c r="GH165" s="123"/>
      <c r="GI165" s="123"/>
      <c r="GJ165" s="123"/>
      <c r="GK165" s="123"/>
      <c r="GL165" s="123"/>
      <c r="GM165" s="123"/>
      <c r="GN165" s="123"/>
      <c r="GO165" s="123"/>
      <c r="GP165" s="123"/>
      <c r="GQ165" s="123"/>
      <c r="GR165" s="123"/>
      <c r="GS165" s="123"/>
      <c r="GT165" s="123"/>
      <c r="GU165" s="123"/>
      <c r="GV165" s="123"/>
      <c r="GW165" s="123"/>
      <c r="GX165" s="123"/>
      <c r="GY165" s="123"/>
      <c r="GZ165" s="123"/>
      <c r="HA165" s="123"/>
      <c r="HB165" s="123"/>
      <c r="HC165" s="123"/>
      <c r="HD165" s="123"/>
      <c r="HE165" s="123"/>
      <c r="HF165" s="123"/>
      <c r="HG165" s="123"/>
      <c r="HH165" s="123"/>
      <c r="HI165" s="123"/>
      <c r="HJ165" s="123"/>
      <c r="HK165" s="123"/>
      <c r="HL165" s="123"/>
      <c r="HM165" s="123"/>
      <c r="HN165" s="123"/>
      <c r="HO165" s="123"/>
      <c r="HP165" s="123"/>
      <c r="HQ165" s="123"/>
      <c r="HR165" s="123"/>
      <c r="HS165" s="123"/>
      <c r="HT165" s="123"/>
      <c r="HU165" s="123"/>
      <c r="HV165" s="123"/>
      <c r="HW165" s="123"/>
      <c r="HX165" s="123"/>
      <c r="HY165" s="123"/>
      <c r="HZ165" s="123"/>
      <c r="IA165" s="123"/>
      <c r="IB165" s="123"/>
      <c r="IC165" s="123"/>
      <c r="ID165" s="123"/>
    </row>
    <row r="166" spans="1:44" s="100" customFormat="1" ht="25.5">
      <c r="A166" s="267"/>
      <c r="B166" s="268">
        <v>174</v>
      </c>
      <c r="C166" s="78"/>
      <c r="D166" s="85"/>
      <c r="E166" s="95">
        <v>39689</v>
      </c>
      <c r="F166" s="83" t="s">
        <v>621</v>
      </c>
      <c r="G166" s="79" t="s">
        <v>217</v>
      </c>
      <c r="H166" s="88" t="s">
        <v>792</v>
      </c>
      <c r="I166" s="89" t="s">
        <v>811</v>
      </c>
      <c r="J166" s="89" t="s">
        <v>778</v>
      </c>
      <c r="K166" s="82">
        <v>1</v>
      </c>
      <c r="L166" s="80" t="s">
        <v>812</v>
      </c>
      <c r="M166" s="81">
        <v>1</v>
      </c>
      <c r="N166" s="467">
        <v>2.3</v>
      </c>
      <c r="O166" s="79" t="s">
        <v>813</v>
      </c>
      <c r="P166" s="81">
        <v>1024</v>
      </c>
      <c r="Q166" s="43">
        <v>1</v>
      </c>
      <c r="R166" s="81">
        <v>1</v>
      </c>
      <c r="S166" s="89" t="s">
        <v>744</v>
      </c>
      <c r="T166" s="89" t="s">
        <v>816</v>
      </c>
      <c r="U166" s="89"/>
      <c r="V166" s="93" t="s">
        <v>397</v>
      </c>
      <c r="W166" s="94" t="s">
        <v>215</v>
      </c>
      <c r="X166" s="78">
        <v>0</v>
      </c>
      <c r="Y166" s="87" t="s">
        <v>783</v>
      </c>
      <c r="Z166" s="81">
        <v>0</v>
      </c>
      <c r="AA166" s="262" t="s">
        <v>599</v>
      </c>
      <c r="AB166" s="262">
        <v>32</v>
      </c>
      <c r="AC166" s="82" t="s">
        <v>396</v>
      </c>
      <c r="AD166" s="499" t="s">
        <v>809</v>
      </c>
      <c r="AE166" s="500">
        <v>0.8</v>
      </c>
      <c r="AF166" s="501" t="s">
        <v>395</v>
      </c>
      <c r="AG166" s="82" t="s">
        <v>441</v>
      </c>
      <c r="AH166" s="273" t="s">
        <v>441</v>
      </c>
      <c r="AI166" s="81" t="s">
        <v>441</v>
      </c>
      <c r="AJ166" s="79" t="s">
        <v>438</v>
      </c>
      <c r="AK166" s="78" t="s">
        <v>441</v>
      </c>
      <c r="AL166" s="81" t="s">
        <v>786</v>
      </c>
      <c r="AM166" s="211" t="s">
        <v>787</v>
      </c>
      <c r="AN166" s="80">
        <v>115</v>
      </c>
      <c r="AO166" s="81">
        <v>1.27</v>
      </c>
      <c r="AP166" s="81">
        <v>2.59</v>
      </c>
      <c r="AQ166" s="207">
        <v>44.61</v>
      </c>
      <c r="AR166" s="336"/>
    </row>
    <row r="167" spans="1:44" s="123" customFormat="1" ht="38.25">
      <c r="A167" s="267"/>
      <c r="B167" s="268">
        <v>175</v>
      </c>
      <c r="C167" s="78"/>
      <c r="D167" s="85"/>
      <c r="E167" s="95">
        <v>39689</v>
      </c>
      <c r="F167" s="83" t="s">
        <v>621</v>
      </c>
      <c r="G167" s="79" t="s">
        <v>273</v>
      </c>
      <c r="H167" s="88" t="s">
        <v>792</v>
      </c>
      <c r="I167" s="89" t="s">
        <v>811</v>
      </c>
      <c r="J167" s="89" t="s">
        <v>778</v>
      </c>
      <c r="K167" s="82">
        <v>1</v>
      </c>
      <c r="L167" s="80" t="s">
        <v>817</v>
      </c>
      <c r="M167" s="81">
        <v>1</v>
      </c>
      <c r="N167" s="467">
        <v>2.6</v>
      </c>
      <c r="O167" s="81" t="s">
        <v>818</v>
      </c>
      <c r="P167" s="81">
        <v>2048</v>
      </c>
      <c r="Q167" s="43">
        <v>2</v>
      </c>
      <c r="R167" s="81">
        <v>1</v>
      </c>
      <c r="S167" s="89" t="s">
        <v>744</v>
      </c>
      <c r="T167" s="93" t="s">
        <v>814</v>
      </c>
      <c r="U167" s="93"/>
      <c r="V167" s="93" t="s">
        <v>397</v>
      </c>
      <c r="W167" s="94" t="s">
        <v>215</v>
      </c>
      <c r="X167" s="78">
        <v>0</v>
      </c>
      <c r="Y167" s="87" t="s">
        <v>783</v>
      </c>
      <c r="Z167" s="81">
        <v>0</v>
      </c>
      <c r="AA167" s="262" t="s">
        <v>599</v>
      </c>
      <c r="AB167" s="262">
        <v>32</v>
      </c>
      <c r="AC167" s="82" t="s">
        <v>396</v>
      </c>
      <c r="AD167" s="499" t="s">
        <v>809</v>
      </c>
      <c r="AE167" s="500">
        <v>0.8</v>
      </c>
      <c r="AF167" s="501" t="s">
        <v>395</v>
      </c>
      <c r="AG167" s="82" t="s">
        <v>441</v>
      </c>
      <c r="AH167" s="273" t="s">
        <v>441</v>
      </c>
      <c r="AI167" s="81" t="s">
        <v>441</v>
      </c>
      <c r="AJ167" s="79" t="s">
        <v>438</v>
      </c>
      <c r="AK167" s="78" t="s">
        <v>441</v>
      </c>
      <c r="AL167" s="81" t="s">
        <v>786</v>
      </c>
      <c r="AM167" s="211" t="s">
        <v>787</v>
      </c>
      <c r="AN167" s="90">
        <v>115</v>
      </c>
      <c r="AO167" s="81">
        <v>1.28</v>
      </c>
      <c r="AP167" s="81">
        <v>2.78</v>
      </c>
      <c r="AQ167" s="207">
        <v>47.62</v>
      </c>
      <c r="AR167" s="336"/>
    </row>
    <row r="168" spans="1:238" s="100" customFormat="1" ht="38.25">
      <c r="A168" s="267"/>
      <c r="B168" s="268">
        <v>176</v>
      </c>
      <c r="C168" s="78"/>
      <c r="D168" s="85"/>
      <c r="E168" s="95">
        <v>39689</v>
      </c>
      <c r="F168" s="83" t="s">
        <v>621</v>
      </c>
      <c r="G168" s="79" t="s">
        <v>273</v>
      </c>
      <c r="H168" s="89" t="s">
        <v>776</v>
      </c>
      <c r="I168" s="89" t="s">
        <v>811</v>
      </c>
      <c r="J168" s="89" t="s">
        <v>778</v>
      </c>
      <c r="K168" s="82">
        <v>1</v>
      </c>
      <c r="L168" s="80" t="s">
        <v>819</v>
      </c>
      <c r="M168" s="81">
        <v>2</v>
      </c>
      <c r="N168" s="467">
        <v>3.1</v>
      </c>
      <c r="O168" s="81" t="s">
        <v>818</v>
      </c>
      <c r="P168" s="81">
        <v>2048</v>
      </c>
      <c r="Q168" s="43">
        <v>2</v>
      </c>
      <c r="R168" s="81">
        <v>1</v>
      </c>
      <c r="S168" s="89" t="s">
        <v>744</v>
      </c>
      <c r="T168" s="93" t="s">
        <v>814</v>
      </c>
      <c r="U168" s="93"/>
      <c r="V168" s="93" t="s">
        <v>397</v>
      </c>
      <c r="W168" s="94" t="s">
        <v>215</v>
      </c>
      <c r="X168" s="78">
        <v>0</v>
      </c>
      <c r="Y168" s="87" t="s">
        <v>783</v>
      </c>
      <c r="Z168" s="81">
        <v>0</v>
      </c>
      <c r="AA168" s="262" t="s">
        <v>599</v>
      </c>
      <c r="AB168" s="262">
        <v>32</v>
      </c>
      <c r="AC168" s="82" t="s">
        <v>396</v>
      </c>
      <c r="AD168" s="504" t="s">
        <v>791</v>
      </c>
      <c r="AE168" s="500">
        <v>0.7</v>
      </c>
      <c r="AF168" s="501" t="s">
        <v>397</v>
      </c>
      <c r="AG168" s="82" t="s">
        <v>441</v>
      </c>
      <c r="AH168" s="273" t="s">
        <v>441</v>
      </c>
      <c r="AI168" s="81" t="s">
        <v>441</v>
      </c>
      <c r="AJ168" s="79" t="s">
        <v>438</v>
      </c>
      <c r="AK168" s="78" t="s">
        <v>441</v>
      </c>
      <c r="AL168" s="81" t="s">
        <v>786</v>
      </c>
      <c r="AM168" s="211" t="s">
        <v>787</v>
      </c>
      <c r="AN168" s="80">
        <v>115</v>
      </c>
      <c r="AO168" s="81">
        <v>1.7</v>
      </c>
      <c r="AP168" s="81">
        <v>3.21</v>
      </c>
      <c r="AQ168" s="207">
        <v>57.08</v>
      </c>
      <c r="AR168" s="245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  <c r="BR168" s="123"/>
      <c r="BS168" s="123"/>
      <c r="BT168" s="123"/>
      <c r="BU168" s="123"/>
      <c r="BV168" s="123"/>
      <c r="BW168" s="123"/>
      <c r="BX168" s="123"/>
      <c r="BY168" s="123"/>
      <c r="BZ168" s="123"/>
      <c r="CA168" s="123"/>
      <c r="CB168" s="123"/>
      <c r="CC168" s="123"/>
      <c r="CD168" s="123"/>
      <c r="CE168" s="123"/>
      <c r="CF168" s="123"/>
      <c r="CG168" s="123"/>
      <c r="CH168" s="123"/>
      <c r="CI168" s="123"/>
      <c r="CJ168" s="123"/>
      <c r="CK168" s="123"/>
      <c r="CL168" s="123"/>
      <c r="CM168" s="123"/>
      <c r="CN168" s="123"/>
      <c r="CO168" s="123"/>
      <c r="CP168" s="123"/>
      <c r="CQ168" s="123"/>
      <c r="CR168" s="123"/>
      <c r="CS168" s="123"/>
      <c r="CT168" s="123"/>
      <c r="CU168" s="123"/>
      <c r="CV168" s="123"/>
      <c r="CW168" s="123"/>
      <c r="CX168" s="123"/>
      <c r="CY168" s="123"/>
      <c r="CZ168" s="123"/>
      <c r="DA168" s="123"/>
      <c r="DB168" s="123"/>
      <c r="DC168" s="123"/>
      <c r="DD168" s="123"/>
      <c r="DE168" s="123"/>
      <c r="DF168" s="123"/>
      <c r="DG168" s="123"/>
      <c r="DH168" s="123"/>
      <c r="DI168" s="123"/>
      <c r="DJ168" s="123"/>
      <c r="DK168" s="123"/>
      <c r="DL168" s="123"/>
      <c r="DM168" s="123"/>
      <c r="DN168" s="123"/>
      <c r="DO168" s="123"/>
      <c r="DP168" s="123"/>
      <c r="DQ168" s="123"/>
      <c r="DR168" s="123"/>
      <c r="DS168" s="123"/>
      <c r="DT168" s="123"/>
      <c r="DU168" s="123"/>
      <c r="DV168" s="123"/>
      <c r="DW168" s="123"/>
      <c r="DX168" s="123"/>
      <c r="DY168" s="123"/>
      <c r="DZ168" s="123"/>
      <c r="EA168" s="123"/>
      <c r="EB168" s="123"/>
      <c r="EC168" s="123"/>
      <c r="ED168" s="123"/>
      <c r="EE168" s="123"/>
      <c r="EF168" s="123"/>
      <c r="EG168" s="123"/>
      <c r="EH168" s="123"/>
      <c r="EI168" s="123"/>
      <c r="EJ168" s="123"/>
      <c r="EK168" s="123"/>
      <c r="EL168" s="123"/>
      <c r="EM168" s="123"/>
      <c r="EN168" s="123"/>
      <c r="EO168" s="123"/>
      <c r="EP168" s="123"/>
      <c r="EQ168" s="123"/>
      <c r="ER168" s="123"/>
      <c r="ES168" s="123"/>
      <c r="ET168" s="123"/>
      <c r="EU168" s="123"/>
      <c r="EV168" s="123"/>
      <c r="EW168" s="123"/>
      <c r="EX168" s="123"/>
      <c r="EY168" s="123"/>
      <c r="EZ168" s="123"/>
      <c r="FA168" s="123"/>
      <c r="FB168" s="123"/>
      <c r="FC168" s="123"/>
      <c r="FD168" s="123"/>
      <c r="FE168" s="123"/>
      <c r="FF168" s="123"/>
      <c r="FG168" s="123"/>
      <c r="FH168" s="123"/>
      <c r="FI168" s="123"/>
      <c r="FJ168" s="123"/>
      <c r="FK168" s="123"/>
      <c r="FL168" s="123"/>
      <c r="FM168" s="123"/>
      <c r="FN168" s="123"/>
      <c r="FO168" s="123"/>
      <c r="FP168" s="123"/>
      <c r="FQ168" s="123"/>
      <c r="FR168" s="123"/>
      <c r="FS168" s="123"/>
      <c r="FT168" s="123"/>
      <c r="FU168" s="123"/>
      <c r="FV168" s="123"/>
      <c r="FW168" s="123"/>
      <c r="FX168" s="123"/>
      <c r="FY168" s="123"/>
      <c r="FZ168" s="123"/>
      <c r="GA168" s="123"/>
      <c r="GB168" s="123"/>
      <c r="GC168" s="123"/>
      <c r="GD168" s="123"/>
      <c r="GE168" s="123"/>
      <c r="GF168" s="123"/>
      <c r="GG168" s="123"/>
      <c r="GH168" s="123"/>
      <c r="GI168" s="123"/>
      <c r="GJ168" s="123"/>
      <c r="GK168" s="123"/>
      <c r="GL168" s="123"/>
      <c r="GM168" s="123"/>
      <c r="GN168" s="123"/>
      <c r="GO168" s="123"/>
      <c r="GP168" s="123"/>
      <c r="GQ168" s="123"/>
      <c r="GR168" s="123"/>
      <c r="GS168" s="123"/>
      <c r="GT168" s="123"/>
      <c r="GU168" s="123"/>
      <c r="GV168" s="123"/>
      <c r="GW168" s="123"/>
      <c r="GX168" s="123"/>
      <c r="GY168" s="123"/>
      <c r="GZ168" s="123"/>
      <c r="HA168" s="123"/>
      <c r="HB168" s="123"/>
      <c r="HC168" s="123"/>
      <c r="HD168" s="123"/>
      <c r="HE168" s="123"/>
      <c r="HF168" s="123"/>
      <c r="HG168" s="123"/>
      <c r="HH168" s="123"/>
      <c r="HI168" s="123"/>
      <c r="HJ168" s="123"/>
      <c r="HK168" s="123"/>
      <c r="HL168" s="123"/>
      <c r="HM168" s="123"/>
      <c r="HN168" s="123"/>
      <c r="HO168" s="123"/>
      <c r="HP168" s="123"/>
      <c r="HQ168" s="123"/>
      <c r="HR168" s="123"/>
      <c r="HS168" s="123"/>
      <c r="HT168" s="123"/>
      <c r="HU168" s="123"/>
      <c r="HV168" s="123"/>
      <c r="HW168" s="123"/>
      <c r="HX168" s="123"/>
      <c r="HY168" s="123"/>
      <c r="HZ168" s="123"/>
      <c r="IA168" s="123"/>
      <c r="IB168" s="123"/>
      <c r="IC168" s="123"/>
      <c r="ID168" s="123"/>
    </row>
    <row r="169" spans="1:238" s="100" customFormat="1" ht="38.25">
      <c r="A169" s="267"/>
      <c r="B169" s="268">
        <v>177</v>
      </c>
      <c r="C169" s="78"/>
      <c r="D169" s="85"/>
      <c r="E169" s="95">
        <v>39689</v>
      </c>
      <c r="F169" s="83" t="s">
        <v>621</v>
      </c>
      <c r="G169" s="79" t="s">
        <v>273</v>
      </c>
      <c r="H169" s="89" t="s">
        <v>776</v>
      </c>
      <c r="I169" s="89" t="s">
        <v>811</v>
      </c>
      <c r="J169" s="89" t="s">
        <v>778</v>
      </c>
      <c r="K169" s="82">
        <v>1</v>
      </c>
      <c r="L169" s="80" t="s">
        <v>819</v>
      </c>
      <c r="M169" s="81">
        <v>2</v>
      </c>
      <c r="N169" s="467">
        <v>3.1</v>
      </c>
      <c r="O169" s="81" t="s">
        <v>3</v>
      </c>
      <c r="P169" s="81">
        <v>4096</v>
      </c>
      <c r="Q169" s="43">
        <v>4</v>
      </c>
      <c r="R169" s="81">
        <v>1</v>
      </c>
      <c r="S169" s="89" t="s">
        <v>689</v>
      </c>
      <c r="T169" s="93" t="s">
        <v>814</v>
      </c>
      <c r="U169" s="93"/>
      <c r="V169" s="93" t="s">
        <v>397</v>
      </c>
      <c r="W169" s="94" t="s">
        <v>215</v>
      </c>
      <c r="X169" s="40">
        <v>0</v>
      </c>
      <c r="Y169" s="87" t="s">
        <v>783</v>
      </c>
      <c r="Z169" s="81">
        <v>0</v>
      </c>
      <c r="AA169" s="262" t="s">
        <v>599</v>
      </c>
      <c r="AB169" s="262">
        <v>32</v>
      </c>
      <c r="AC169" s="82" t="s">
        <v>396</v>
      </c>
      <c r="AD169" s="504" t="s">
        <v>791</v>
      </c>
      <c r="AE169" s="500">
        <v>0.7</v>
      </c>
      <c r="AF169" s="501" t="s">
        <v>397</v>
      </c>
      <c r="AG169" s="82" t="s">
        <v>441</v>
      </c>
      <c r="AH169" s="273" t="s">
        <v>441</v>
      </c>
      <c r="AI169" s="81" t="s">
        <v>441</v>
      </c>
      <c r="AJ169" s="79" t="s">
        <v>438</v>
      </c>
      <c r="AK169" s="79" t="s">
        <v>441</v>
      </c>
      <c r="AL169" s="81" t="s">
        <v>786</v>
      </c>
      <c r="AM169" s="211" t="s">
        <v>787</v>
      </c>
      <c r="AN169" s="80">
        <v>115</v>
      </c>
      <c r="AO169" s="81">
        <v>1.7</v>
      </c>
      <c r="AP169" s="81">
        <v>3.33</v>
      </c>
      <c r="AQ169" s="207">
        <v>58.05</v>
      </c>
      <c r="AR169" s="336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  <c r="BP169" s="123"/>
      <c r="BQ169" s="123"/>
      <c r="BR169" s="123"/>
      <c r="BS169" s="123"/>
      <c r="BT169" s="123"/>
      <c r="BU169" s="123"/>
      <c r="BV169" s="123"/>
      <c r="BW169" s="123"/>
      <c r="BX169" s="123"/>
      <c r="BY169" s="123"/>
      <c r="BZ169" s="123"/>
      <c r="CA169" s="123"/>
      <c r="CB169" s="123"/>
      <c r="CC169" s="123"/>
      <c r="CD169" s="123"/>
      <c r="CE169" s="123"/>
      <c r="CF169" s="123"/>
      <c r="CG169" s="123"/>
      <c r="CH169" s="123"/>
      <c r="CI169" s="123"/>
      <c r="CJ169" s="123"/>
      <c r="CK169" s="123"/>
      <c r="CL169" s="123"/>
      <c r="CM169" s="123"/>
      <c r="CN169" s="123"/>
      <c r="CO169" s="123"/>
      <c r="CP169" s="123"/>
      <c r="CQ169" s="123"/>
      <c r="CR169" s="123"/>
      <c r="CS169" s="123"/>
      <c r="CT169" s="123"/>
      <c r="CU169" s="123"/>
      <c r="CV169" s="123"/>
      <c r="CW169" s="123"/>
      <c r="CX169" s="123"/>
      <c r="CY169" s="123"/>
      <c r="CZ169" s="123"/>
      <c r="DA169" s="123"/>
      <c r="DB169" s="123"/>
      <c r="DC169" s="123"/>
      <c r="DD169" s="123"/>
      <c r="DE169" s="123"/>
      <c r="DF169" s="123"/>
      <c r="DG169" s="123"/>
      <c r="DH169" s="123"/>
      <c r="DI169" s="123"/>
      <c r="DJ169" s="123"/>
      <c r="DK169" s="123"/>
      <c r="DL169" s="123"/>
      <c r="DM169" s="123"/>
      <c r="DN169" s="123"/>
      <c r="DO169" s="123"/>
      <c r="DP169" s="123"/>
      <c r="DQ169" s="123"/>
      <c r="DR169" s="123"/>
      <c r="DS169" s="123"/>
      <c r="DT169" s="123"/>
      <c r="DU169" s="123"/>
      <c r="DV169" s="123"/>
      <c r="DW169" s="123"/>
      <c r="DX169" s="123"/>
      <c r="DY169" s="123"/>
      <c r="DZ169" s="123"/>
      <c r="EA169" s="123"/>
      <c r="EB169" s="123"/>
      <c r="EC169" s="123"/>
      <c r="ED169" s="123"/>
      <c r="EE169" s="123"/>
      <c r="EF169" s="123"/>
      <c r="EG169" s="123"/>
      <c r="EH169" s="123"/>
      <c r="EI169" s="123"/>
      <c r="EJ169" s="123"/>
      <c r="EK169" s="123"/>
      <c r="EL169" s="123"/>
      <c r="EM169" s="123"/>
      <c r="EN169" s="123"/>
      <c r="EO169" s="123"/>
      <c r="EP169" s="123"/>
      <c r="EQ169" s="123"/>
      <c r="ER169" s="123"/>
      <c r="ES169" s="123"/>
      <c r="ET169" s="123"/>
      <c r="EU169" s="123"/>
      <c r="EV169" s="123"/>
      <c r="EW169" s="123"/>
      <c r="EX169" s="123"/>
      <c r="EY169" s="123"/>
      <c r="EZ169" s="123"/>
      <c r="FA169" s="123"/>
      <c r="FB169" s="123"/>
      <c r="FC169" s="123"/>
      <c r="FD169" s="123"/>
      <c r="FE169" s="123"/>
      <c r="FF169" s="123"/>
      <c r="FG169" s="123"/>
      <c r="FH169" s="123"/>
      <c r="FI169" s="123"/>
      <c r="FJ169" s="123"/>
      <c r="FK169" s="123"/>
      <c r="FL169" s="123"/>
      <c r="FM169" s="123"/>
      <c r="FN169" s="123"/>
      <c r="FO169" s="123"/>
      <c r="FP169" s="123"/>
      <c r="FQ169" s="123"/>
      <c r="FR169" s="123"/>
      <c r="FS169" s="123"/>
      <c r="FT169" s="123"/>
      <c r="FU169" s="123"/>
      <c r="FV169" s="123"/>
      <c r="FW169" s="123"/>
      <c r="FX169" s="123"/>
      <c r="FY169" s="123"/>
      <c r="FZ169" s="123"/>
      <c r="GA169" s="123"/>
      <c r="GB169" s="123"/>
      <c r="GC169" s="123"/>
      <c r="GD169" s="123"/>
      <c r="GE169" s="123"/>
      <c r="GF169" s="123"/>
      <c r="GG169" s="123"/>
      <c r="GH169" s="123"/>
      <c r="GI169" s="123"/>
      <c r="GJ169" s="123"/>
      <c r="GK169" s="123"/>
      <c r="GL169" s="123"/>
      <c r="GM169" s="123"/>
      <c r="GN169" s="123"/>
      <c r="GO169" s="123"/>
      <c r="GP169" s="123"/>
      <c r="GQ169" s="123"/>
      <c r="GR169" s="123"/>
      <c r="GS169" s="123"/>
      <c r="GT169" s="123"/>
      <c r="GU169" s="123"/>
      <c r="GV169" s="123"/>
      <c r="GW169" s="123"/>
      <c r="GX169" s="123"/>
      <c r="GY169" s="123"/>
      <c r="GZ169" s="123"/>
      <c r="HA169" s="123"/>
      <c r="HB169" s="123"/>
      <c r="HC169" s="123"/>
      <c r="HD169" s="123"/>
      <c r="HE169" s="123"/>
      <c r="HF169" s="123"/>
      <c r="HG169" s="123"/>
      <c r="HH169" s="123"/>
      <c r="HI169" s="123"/>
      <c r="HJ169" s="123"/>
      <c r="HK169" s="123"/>
      <c r="HL169" s="123"/>
      <c r="HM169" s="123"/>
      <c r="HN169" s="123"/>
      <c r="HO169" s="123"/>
      <c r="HP169" s="123"/>
      <c r="HQ169" s="123"/>
      <c r="HR169" s="123"/>
      <c r="HS169" s="123"/>
      <c r="HT169" s="123"/>
      <c r="HU169" s="123"/>
      <c r="HV169" s="123"/>
      <c r="HW169" s="123"/>
      <c r="HX169" s="123"/>
      <c r="HY169" s="123"/>
      <c r="HZ169" s="123"/>
      <c r="IA169" s="123"/>
      <c r="IB169" s="123"/>
      <c r="IC169" s="123"/>
      <c r="ID169" s="123"/>
    </row>
    <row r="170" spans="1:238" ht="38.25">
      <c r="A170" s="267"/>
      <c r="B170" s="268">
        <v>178</v>
      </c>
      <c r="C170" s="78"/>
      <c r="D170" s="85"/>
      <c r="E170" s="95">
        <v>39689</v>
      </c>
      <c r="F170" s="83" t="s">
        <v>621</v>
      </c>
      <c r="G170" s="79" t="s">
        <v>273</v>
      </c>
      <c r="H170" s="88" t="s">
        <v>792</v>
      </c>
      <c r="I170" s="89" t="s">
        <v>811</v>
      </c>
      <c r="J170" s="89" t="s">
        <v>804</v>
      </c>
      <c r="K170" s="82">
        <v>1</v>
      </c>
      <c r="L170" s="80" t="s">
        <v>819</v>
      </c>
      <c r="M170" s="81">
        <v>2</v>
      </c>
      <c r="N170" s="467">
        <v>3.1</v>
      </c>
      <c r="O170" s="81" t="s">
        <v>3</v>
      </c>
      <c r="P170" s="81">
        <v>4096</v>
      </c>
      <c r="Q170" s="43">
        <v>4</v>
      </c>
      <c r="R170" s="81">
        <v>1</v>
      </c>
      <c r="S170" s="89" t="s">
        <v>689</v>
      </c>
      <c r="T170" s="93" t="s">
        <v>814</v>
      </c>
      <c r="U170" s="93"/>
      <c r="V170" s="93" t="s">
        <v>397</v>
      </c>
      <c r="W170" s="94" t="s">
        <v>215</v>
      </c>
      <c r="X170" s="40">
        <v>0</v>
      </c>
      <c r="Y170" s="79" t="s">
        <v>4</v>
      </c>
      <c r="Z170" s="81">
        <v>256</v>
      </c>
      <c r="AA170" s="262" t="s">
        <v>599</v>
      </c>
      <c r="AB170" s="262">
        <v>32</v>
      </c>
      <c r="AC170" s="82" t="s">
        <v>396</v>
      </c>
      <c r="AD170" s="499" t="s">
        <v>809</v>
      </c>
      <c r="AE170" s="500">
        <v>0.8</v>
      </c>
      <c r="AF170" s="501" t="s">
        <v>395</v>
      </c>
      <c r="AG170" s="82" t="s">
        <v>441</v>
      </c>
      <c r="AH170" s="273" t="s">
        <v>441</v>
      </c>
      <c r="AI170" s="81" t="s">
        <v>441</v>
      </c>
      <c r="AJ170" s="79" t="s">
        <v>438</v>
      </c>
      <c r="AK170" s="79" t="s">
        <v>441</v>
      </c>
      <c r="AL170" s="81" t="s">
        <v>786</v>
      </c>
      <c r="AM170" s="211" t="s">
        <v>787</v>
      </c>
      <c r="AN170" s="80">
        <v>115</v>
      </c>
      <c r="AO170" s="81">
        <v>1.27</v>
      </c>
      <c r="AP170" s="81">
        <v>2.77</v>
      </c>
      <c r="AQ170" s="207">
        <v>58.97</v>
      </c>
      <c r="AR170" s="336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3"/>
      <c r="BQ170" s="123"/>
      <c r="BR170" s="123"/>
      <c r="BS170" s="123"/>
      <c r="BT170" s="123"/>
      <c r="BU170" s="123"/>
      <c r="BV170" s="123"/>
      <c r="BW170" s="123"/>
      <c r="BX170" s="123"/>
      <c r="BY170" s="123"/>
      <c r="BZ170" s="123"/>
      <c r="CA170" s="123"/>
      <c r="CB170" s="123"/>
      <c r="CC170" s="123"/>
      <c r="CD170" s="123"/>
      <c r="CE170" s="123"/>
      <c r="CF170" s="123"/>
      <c r="CG170" s="123"/>
      <c r="CH170" s="123"/>
      <c r="CI170" s="123"/>
      <c r="CJ170" s="123"/>
      <c r="CK170" s="123"/>
      <c r="CL170" s="123"/>
      <c r="CM170" s="123"/>
      <c r="CN170" s="123"/>
      <c r="CO170" s="123"/>
      <c r="CP170" s="123"/>
      <c r="CQ170" s="123"/>
      <c r="CR170" s="123"/>
      <c r="CS170" s="123"/>
      <c r="CT170" s="123"/>
      <c r="CU170" s="123"/>
      <c r="CV170" s="123"/>
      <c r="CW170" s="123"/>
      <c r="CX170" s="123"/>
      <c r="CY170" s="123"/>
      <c r="CZ170" s="123"/>
      <c r="DA170" s="123"/>
      <c r="DB170" s="123"/>
      <c r="DC170" s="123"/>
      <c r="DD170" s="123"/>
      <c r="DE170" s="123"/>
      <c r="DF170" s="123"/>
      <c r="DG170" s="123"/>
      <c r="DH170" s="123"/>
      <c r="DI170" s="123"/>
      <c r="DJ170" s="123"/>
      <c r="DK170" s="123"/>
      <c r="DL170" s="123"/>
      <c r="DM170" s="123"/>
      <c r="DN170" s="123"/>
      <c r="DO170" s="123"/>
      <c r="DP170" s="123"/>
      <c r="DQ170" s="123"/>
      <c r="DR170" s="123"/>
      <c r="DS170" s="123"/>
      <c r="DT170" s="123"/>
      <c r="DU170" s="123"/>
      <c r="DV170" s="123"/>
      <c r="DW170" s="123"/>
      <c r="DX170" s="123"/>
      <c r="DY170" s="123"/>
      <c r="DZ170" s="123"/>
      <c r="EA170" s="123"/>
      <c r="EB170" s="123"/>
      <c r="EC170" s="123"/>
      <c r="ED170" s="123"/>
      <c r="EE170" s="123"/>
      <c r="EF170" s="123"/>
      <c r="EG170" s="123"/>
      <c r="EH170" s="123"/>
      <c r="EI170" s="123"/>
      <c r="EJ170" s="123"/>
      <c r="EK170" s="123"/>
      <c r="EL170" s="123"/>
      <c r="EM170" s="123"/>
      <c r="EN170" s="123"/>
      <c r="EO170" s="123"/>
      <c r="EP170" s="123"/>
      <c r="EQ170" s="123"/>
      <c r="ER170" s="123"/>
      <c r="ES170" s="123"/>
      <c r="ET170" s="123"/>
      <c r="EU170" s="123"/>
      <c r="EV170" s="123"/>
      <c r="EW170" s="123"/>
      <c r="EX170" s="123"/>
      <c r="EY170" s="123"/>
      <c r="EZ170" s="123"/>
      <c r="FA170" s="123"/>
      <c r="FB170" s="123"/>
      <c r="FC170" s="123"/>
      <c r="FD170" s="123"/>
      <c r="FE170" s="123"/>
      <c r="FF170" s="123"/>
      <c r="FG170" s="123"/>
      <c r="FH170" s="123"/>
      <c r="FI170" s="123"/>
      <c r="FJ170" s="123"/>
      <c r="FK170" s="123"/>
      <c r="FL170" s="123"/>
      <c r="FM170" s="123"/>
      <c r="FN170" s="123"/>
      <c r="FO170" s="123"/>
      <c r="FP170" s="123"/>
      <c r="FQ170" s="123"/>
      <c r="FR170" s="123"/>
      <c r="FS170" s="123"/>
      <c r="FT170" s="123"/>
      <c r="FU170" s="123"/>
      <c r="FV170" s="123"/>
      <c r="FW170" s="123"/>
      <c r="FX170" s="123"/>
      <c r="FY170" s="123"/>
      <c r="FZ170" s="123"/>
      <c r="GA170" s="123"/>
      <c r="GB170" s="123"/>
      <c r="GC170" s="123"/>
      <c r="GD170" s="123"/>
      <c r="GE170" s="123"/>
      <c r="GF170" s="123"/>
      <c r="GG170" s="123"/>
      <c r="GH170" s="123"/>
      <c r="GI170" s="123"/>
      <c r="GJ170" s="123"/>
      <c r="GK170" s="123"/>
      <c r="GL170" s="123"/>
      <c r="GM170" s="123"/>
      <c r="GN170" s="123"/>
      <c r="GO170" s="123"/>
      <c r="GP170" s="123"/>
      <c r="GQ170" s="123"/>
      <c r="GR170" s="123"/>
      <c r="GS170" s="123"/>
      <c r="GT170" s="123"/>
      <c r="GU170" s="123"/>
      <c r="GV170" s="123"/>
      <c r="GW170" s="123"/>
      <c r="GX170" s="123"/>
      <c r="GY170" s="123"/>
      <c r="GZ170" s="123"/>
      <c r="HA170" s="123"/>
      <c r="HB170" s="123"/>
      <c r="HC170" s="123"/>
      <c r="HD170" s="123"/>
      <c r="HE170" s="123"/>
      <c r="HF170" s="123"/>
      <c r="HG170" s="123"/>
      <c r="HH170" s="123"/>
      <c r="HI170" s="123"/>
      <c r="HJ170" s="123"/>
      <c r="HK170" s="123"/>
      <c r="HL170" s="123"/>
      <c r="HM170" s="123"/>
      <c r="HN170" s="123"/>
      <c r="HO170" s="123"/>
      <c r="HP170" s="123"/>
      <c r="HQ170" s="123"/>
      <c r="HR170" s="123"/>
      <c r="HS170" s="123"/>
      <c r="HT170" s="123"/>
      <c r="HU170" s="123"/>
      <c r="HV170" s="123"/>
      <c r="HW170" s="123"/>
      <c r="HX170" s="123"/>
      <c r="HY170" s="123"/>
      <c r="HZ170" s="123"/>
      <c r="IA170" s="123"/>
      <c r="IB170" s="123"/>
      <c r="IC170" s="123"/>
      <c r="ID170" s="123"/>
    </row>
    <row r="171" spans="1:238" s="144" customFormat="1" ht="38.25">
      <c r="A171" s="267"/>
      <c r="B171" s="268">
        <v>179</v>
      </c>
      <c r="C171" s="78"/>
      <c r="D171" s="85"/>
      <c r="E171" s="95">
        <v>39689</v>
      </c>
      <c r="F171" s="83" t="s">
        <v>621</v>
      </c>
      <c r="G171" s="85" t="s">
        <v>273</v>
      </c>
      <c r="H171" s="88" t="s">
        <v>792</v>
      </c>
      <c r="I171" s="89" t="s">
        <v>811</v>
      </c>
      <c r="J171" s="89" t="s">
        <v>804</v>
      </c>
      <c r="K171" s="82">
        <v>1</v>
      </c>
      <c r="L171" s="80" t="s">
        <v>5</v>
      </c>
      <c r="M171" s="81">
        <v>3</v>
      </c>
      <c r="N171" s="467">
        <v>2.3</v>
      </c>
      <c r="O171" s="81" t="s">
        <v>6</v>
      </c>
      <c r="P171" s="81">
        <v>8192</v>
      </c>
      <c r="Q171" s="43">
        <v>8</v>
      </c>
      <c r="R171" s="81">
        <v>1</v>
      </c>
      <c r="S171" s="89" t="s">
        <v>689</v>
      </c>
      <c r="T171" s="93" t="s">
        <v>814</v>
      </c>
      <c r="U171" s="93"/>
      <c r="V171" s="93" t="s">
        <v>397</v>
      </c>
      <c r="W171" s="94" t="s">
        <v>215</v>
      </c>
      <c r="X171" s="40">
        <v>0</v>
      </c>
      <c r="Y171" s="79" t="s">
        <v>7</v>
      </c>
      <c r="Z171" s="81">
        <v>512</v>
      </c>
      <c r="AA171" s="262" t="s">
        <v>599</v>
      </c>
      <c r="AB171" s="262">
        <v>32</v>
      </c>
      <c r="AC171" s="177" t="s">
        <v>396</v>
      </c>
      <c r="AD171" s="499" t="s">
        <v>809</v>
      </c>
      <c r="AE171" s="500">
        <v>0.8</v>
      </c>
      <c r="AF171" s="501" t="s">
        <v>395</v>
      </c>
      <c r="AG171" s="82" t="s">
        <v>441</v>
      </c>
      <c r="AH171" s="273" t="s">
        <v>441</v>
      </c>
      <c r="AI171" s="81" t="s">
        <v>441</v>
      </c>
      <c r="AJ171" s="79" t="s">
        <v>438</v>
      </c>
      <c r="AK171" s="79" t="s">
        <v>441</v>
      </c>
      <c r="AL171" s="81" t="s">
        <v>786</v>
      </c>
      <c r="AM171" s="211" t="s">
        <v>787</v>
      </c>
      <c r="AN171" s="80">
        <v>115</v>
      </c>
      <c r="AO171" s="81">
        <v>1.28</v>
      </c>
      <c r="AP171" s="81">
        <v>2.98</v>
      </c>
      <c r="AQ171" s="207">
        <v>73.28</v>
      </c>
      <c r="AR171" s="245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  <c r="CV171" s="100"/>
      <c r="CW171" s="100"/>
      <c r="CX171" s="100"/>
      <c r="CY171" s="100"/>
      <c r="CZ171" s="100"/>
      <c r="DA171" s="100"/>
      <c r="DB171" s="100"/>
      <c r="DC171" s="100"/>
      <c r="DD171" s="100"/>
      <c r="DE171" s="100"/>
      <c r="DF171" s="100"/>
      <c r="DG171" s="100"/>
      <c r="DH171" s="100"/>
      <c r="DI171" s="100"/>
      <c r="DJ171" s="100"/>
      <c r="DK171" s="100"/>
      <c r="DL171" s="100"/>
      <c r="DM171" s="100"/>
      <c r="DN171" s="100"/>
      <c r="DO171" s="100"/>
      <c r="DP171" s="100"/>
      <c r="DQ171" s="100"/>
      <c r="DR171" s="100"/>
      <c r="DS171" s="100"/>
      <c r="DT171" s="100"/>
      <c r="DU171" s="100"/>
      <c r="DV171" s="100"/>
      <c r="DW171" s="100"/>
      <c r="DX171" s="100"/>
      <c r="DY171" s="100"/>
      <c r="DZ171" s="100"/>
      <c r="EA171" s="100"/>
      <c r="EB171" s="100"/>
      <c r="EC171" s="100"/>
      <c r="ED171" s="100"/>
      <c r="EE171" s="100"/>
      <c r="EF171" s="100"/>
      <c r="EG171" s="100"/>
      <c r="EH171" s="100"/>
      <c r="EI171" s="100"/>
      <c r="EJ171" s="100"/>
      <c r="EK171" s="100"/>
      <c r="EL171" s="100"/>
      <c r="EM171" s="100"/>
      <c r="EN171" s="100"/>
      <c r="EO171" s="100"/>
      <c r="EP171" s="100"/>
      <c r="EQ171" s="100"/>
      <c r="ER171" s="100"/>
      <c r="ES171" s="100"/>
      <c r="ET171" s="100"/>
      <c r="EU171" s="100"/>
      <c r="EV171" s="100"/>
      <c r="EW171" s="100"/>
      <c r="EX171" s="100"/>
      <c r="EY171" s="100"/>
      <c r="EZ171" s="100"/>
      <c r="FA171" s="100"/>
      <c r="FB171" s="100"/>
      <c r="FC171" s="100"/>
      <c r="FD171" s="100"/>
      <c r="FE171" s="100"/>
      <c r="FF171" s="100"/>
      <c r="FG171" s="100"/>
      <c r="FH171" s="100"/>
      <c r="FI171" s="100"/>
      <c r="FJ171" s="100"/>
      <c r="FK171" s="100"/>
      <c r="FL171" s="100"/>
      <c r="FM171" s="100"/>
      <c r="FN171" s="100"/>
      <c r="FO171" s="100"/>
      <c r="FP171" s="100"/>
      <c r="FQ171" s="100"/>
      <c r="FR171" s="100"/>
      <c r="FS171" s="100"/>
      <c r="FT171" s="100"/>
      <c r="FU171" s="100"/>
      <c r="FV171" s="100"/>
      <c r="FW171" s="100"/>
      <c r="FX171" s="100"/>
      <c r="FY171" s="100"/>
      <c r="FZ171" s="100"/>
      <c r="GA171" s="100"/>
      <c r="GB171" s="100"/>
      <c r="GC171" s="100"/>
      <c r="GD171" s="100"/>
      <c r="GE171" s="100"/>
      <c r="GF171" s="100"/>
      <c r="GG171" s="100"/>
      <c r="GH171" s="100"/>
      <c r="GI171" s="100"/>
      <c r="GJ171" s="100"/>
      <c r="GK171" s="100"/>
      <c r="GL171" s="100"/>
      <c r="GM171" s="100"/>
      <c r="GN171" s="100"/>
      <c r="GO171" s="100"/>
      <c r="GP171" s="100"/>
      <c r="GQ171" s="100"/>
      <c r="GR171" s="100"/>
      <c r="GS171" s="100"/>
      <c r="GT171" s="100"/>
      <c r="GU171" s="100"/>
      <c r="GV171" s="100"/>
      <c r="GW171" s="100"/>
      <c r="GX171" s="100"/>
      <c r="GY171" s="100"/>
      <c r="GZ171" s="100"/>
      <c r="HA171" s="100"/>
      <c r="HB171" s="100"/>
      <c r="HC171" s="100"/>
      <c r="HD171" s="100"/>
      <c r="HE171" s="100"/>
      <c r="HF171" s="100"/>
      <c r="HG171" s="100"/>
      <c r="HH171" s="100"/>
      <c r="HI171" s="100"/>
      <c r="HJ171" s="100"/>
      <c r="HK171" s="100"/>
      <c r="HL171" s="100"/>
      <c r="HM171" s="100"/>
      <c r="HN171" s="100"/>
      <c r="HO171" s="100"/>
      <c r="HP171" s="100"/>
      <c r="HQ171" s="100"/>
      <c r="HR171" s="100"/>
      <c r="HS171" s="100"/>
      <c r="HT171" s="100"/>
      <c r="HU171" s="100"/>
      <c r="HV171" s="100"/>
      <c r="HW171" s="100"/>
      <c r="HX171" s="100"/>
      <c r="HY171" s="100"/>
      <c r="HZ171" s="100"/>
      <c r="IA171" s="100"/>
      <c r="IB171" s="100"/>
      <c r="IC171" s="100"/>
      <c r="ID171" s="100"/>
    </row>
    <row r="172" spans="1:238" s="123" customFormat="1" ht="38.25">
      <c r="A172" s="267"/>
      <c r="B172" s="268">
        <v>180</v>
      </c>
      <c r="C172" s="78"/>
      <c r="D172" s="85"/>
      <c r="E172" s="95">
        <v>39689</v>
      </c>
      <c r="F172" s="83" t="s">
        <v>621</v>
      </c>
      <c r="G172" s="85" t="s">
        <v>273</v>
      </c>
      <c r="H172" s="88" t="s">
        <v>792</v>
      </c>
      <c r="I172" s="89" t="s">
        <v>811</v>
      </c>
      <c r="J172" s="89" t="s">
        <v>804</v>
      </c>
      <c r="K172" s="82">
        <v>1</v>
      </c>
      <c r="L172" s="80" t="s">
        <v>5</v>
      </c>
      <c r="M172" s="81">
        <v>3</v>
      </c>
      <c r="N172" s="467">
        <v>2.3</v>
      </c>
      <c r="O172" s="81" t="s">
        <v>6</v>
      </c>
      <c r="P172" s="81">
        <v>8192</v>
      </c>
      <c r="Q172" s="43">
        <v>8</v>
      </c>
      <c r="R172" s="81">
        <v>1</v>
      </c>
      <c r="S172" s="89" t="s">
        <v>689</v>
      </c>
      <c r="T172" s="93" t="s">
        <v>814</v>
      </c>
      <c r="U172" s="93"/>
      <c r="V172" s="93" t="s">
        <v>397</v>
      </c>
      <c r="W172" s="94" t="s">
        <v>215</v>
      </c>
      <c r="X172" s="40">
        <v>0</v>
      </c>
      <c r="Y172" s="79" t="s">
        <v>7</v>
      </c>
      <c r="Z172" s="81">
        <v>512</v>
      </c>
      <c r="AA172" s="262" t="s">
        <v>599</v>
      </c>
      <c r="AB172" s="97">
        <v>32</v>
      </c>
      <c r="AC172" s="177" t="s">
        <v>396</v>
      </c>
      <c r="AD172" s="499" t="s">
        <v>809</v>
      </c>
      <c r="AE172" s="500">
        <v>0.7</v>
      </c>
      <c r="AF172" s="501" t="s">
        <v>397</v>
      </c>
      <c r="AG172" s="82" t="s">
        <v>441</v>
      </c>
      <c r="AH172" s="273" t="s">
        <v>441</v>
      </c>
      <c r="AI172" s="81" t="s">
        <v>441</v>
      </c>
      <c r="AJ172" s="79" t="s">
        <v>438</v>
      </c>
      <c r="AK172" s="79" t="s">
        <v>441</v>
      </c>
      <c r="AL172" s="81" t="s">
        <v>786</v>
      </c>
      <c r="AM172" s="211" t="s">
        <v>787</v>
      </c>
      <c r="AN172" s="90">
        <v>115</v>
      </c>
      <c r="AO172" s="81">
        <v>1.67</v>
      </c>
      <c r="AP172" s="81">
        <v>3.61</v>
      </c>
      <c r="AQ172" s="207">
        <v>76.4</v>
      </c>
      <c r="AR172" s="245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00"/>
      <c r="BT172" s="100"/>
      <c r="BU172" s="100"/>
      <c r="BV172" s="100"/>
      <c r="BW172" s="100"/>
      <c r="BX172" s="100"/>
      <c r="BY172" s="100"/>
      <c r="BZ172" s="100"/>
      <c r="CA172" s="100"/>
      <c r="CB172" s="100"/>
      <c r="CC172" s="100"/>
      <c r="CD172" s="100"/>
      <c r="CE172" s="100"/>
      <c r="CF172" s="100"/>
      <c r="CG172" s="100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100"/>
      <c r="CS172" s="100"/>
      <c r="CT172" s="100"/>
      <c r="CU172" s="100"/>
      <c r="CV172" s="100"/>
      <c r="CW172" s="100"/>
      <c r="CX172" s="100"/>
      <c r="CY172" s="100"/>
      <c r="CZ172" s="100"/>
      <c r="DA172" s="100"/>
      <c r="DB172" s="100"/>
      <c r="DC172" s="100"/>
      <c r="DD172" s="100"/>
      <c r="DE172" s="100"/>
      <c r="DF172" s="100"/>
      <c r="DG172" s="100"/>
      <c r="DH172" s="100"/>
      <c r="DI172" s="100"/>
      <c r="DJ172" s="100"/>
      <c r="DK172" s="100"/>
      <c r="DL172" s="100"/>
      <c r="DM172" s="100"/>
      <c r="DN172" s="100"/>
      <c r="DO172" s="100"/>
      <c r="DP172" s="100"/>
      <c r="DQ172" s="100"/>
      <c r="DR172" s="100"/>
      <c r="DS172" s="100"/>
      <c r="DT172" s="100"/>
      <c r="DU172" s="100"/>
      <c r="DV172" s="100"/>
      <c r="DW172" s="100"/>
      <c r="DX172" s="100"/>
      <c r="DY172" s="100"/>
      <c r="DZ172" s="100"/>
      <c r="EA172" s="100"/>
      <c r="EB172" s="100"/>
      <c r="EC172" s="100"/>
      <c r="ED172" s="100"/>
      <c r="EE172" s="100"/>
      <c r="EF172" s="100"/>
      <c r="EG172" s="100"/>
      <c r="EH172" s="100"/>
      <c r="EI172" s="100"/>
      <c r="EJ172" s="100"/>
      <c r="EK172" s="100"/>
      <c r="EL172" s="100"/>
      <c r="EM172" s="100"/>
      <c r="EN172" s="100"/>
      <c r="EO172" s="100"/>
      <c r="EP172" s="100"/>
      <c r="EQ172" s="100"/>
      <c r="ER172" s="100"/>
      <c r="ES172" s="100"/>
      <c r="ET172" s="100"/>
      <c r="EU172" s="100"/>
      <c r="EV172" s="100"/>
      <c r="EW172" s="100"/>
      <c r="EX172" s="100"/>
      <c r="EY172" s="100"/>
      <c r="EZ172" s="100"/>
      <c r="FA172" s="100"/>
      <c r="FB172" s="100"/>
      <c r="FC172" s="100"/>
      <c r="FD172" s="100"/>
      <c r="FE172" s="100"/>
      <c r="FF172" s="100"/>
      <c r="FG172" s="100"/>
      <c r="FH172" s="100"/>
      <c r="FI172" s="100"/>
      <c r="FJ172" s="100"/>
      <c r="FK172" s="100"/>
      <c r="FL172" s="100"/>
      <c r="FM172" s="100"/>
      <c r="FN172" s="100"/>
      <c r="FO172" s="100"/>
      <c r="FP172" s="100"/>
      <c r="FQ172" s="100"/>
      <c r="FR172" s="100"/>
      <c r="FS172" s="100"/>
      <c r="FT172" s="100"/>
      <c r="FU172" s="100"/>
      <c r="FV172" s="100"/>
      <c r="FW172" s="100"/>
      <c r="FX172" s="100"/>
      <c r="FY172" s="100"/>
      <c r="FZ172" s="100"/>
      <c r="GA172" s="100"/>
      <c r="GB172" s="100"/>
      <c r="GC172" s="100"/>
      <c r="GD172" s="100"/>
      <c r="GE172" s="100"/>
      <c r="GF172" s="100"/>
      <c r="GG172" s="100"/>
      <c r="GH172" s="100"/>
      <c r="GI172" s="100"/>
      <c r="GJ172" s="100"/>
      <c r="GK172" s="100"/>
      <c r="GL172" s="100"/>
      <c r="GM172" s="100"/>
      <c r="GN172" s="100"/>
      <c r="GO172" s="100"/>
      <c r="GP172" s="100"/>
      <c r="GQ172" s="100"/>
      <c r="GR172" s="100"/>
      <c r="GS172" s="100"/>
      <c r="GT172" s="100"/>
      <c r="GU172" s="100"/>
      <c r="GV172" s="100"/>
      <c r="GW172" s="100"/>
      <c r="GX172" s="100"/>
      <c r="GY172" s="100"/>
      <c r="GZ172" s="100"/>
      <c r="HA172" s="100"/>
      <c r="HB172" s="100"/>
      <c r="HC172" s="100"/>
      <c r="HD172" s="100"/>
      <c r="HE172" s="100"/>
      <c r="HF172" s="100"/>
      <c r="HG172" s="100"/>
      <c r="HH172" s="100"/>
      <c r="HI172" s="100"/>
      <c r="HJ172" s="100"/>
      <c r="HK172" s="100"/>
      <c r="HL172" s="100"/>
      <c r="HM172" s="100"/>
      <c r="HN172" s="100"/>
      <c r="HO172" s="100"/>
      <c r="HP172" s="100"/>
      <c r="HQ172" s="100"/>
      <c r="HR172" s="100"/>
      <c r="HS172" s="100"/>
      <c r="HT172" s="100"/>
      <c r="HU172" s="100"/>
      <c r="HV172" s="100"/>
      <c r="HW172" s="100"/>
      <c r="HX172" s="100"/>
      <c r="HY172" s="100"/>
      <c r="HZ172" s="100"/>
      <c r="IA172" s="100"/>
      <c r="IB172" s="100"/>
      <c r="IC172" s="100"/>
      <c r="ID172" s="100"/>
    </row>
    <row r="173" spans="1:238" s="144" customFormat="1" ht="25.5">
      <c r="A173" s="267"/>
      <c r="B173" s="268">
        <v>181</v>
      </c>
      <c r="C173" s="78"/>
      <c r="D173" s="85"/>
      <c r="E173" s="95">
        <v>39689</v>
      </c>
      <c r="F173" s="83" t="s">
        <v>621</v>
      </c>
      <c r="G173" s="85" t="s">
        <v>273</v>
      </c>
      <c r="H173" s="88" t="s">
        <v>792</v>
      </c>
      <c r="I173" s="89" t="s">
        <v>811</v>
      </c>
      <c r="J173" s="89" t="s">
        <v>804</v>
      </c>
      <c r="K173" s="82">
        <v>1</v>
      </c>
      <c r="L173" s="80" t="s">
        <v>8</v>
      </c>
      <c r="M173" s="81">
        <v>4</v>
      </c>
      <c r="N173" s="467">
        <v>2.4</v>
      </c>
      <c r="O173" s="81" t="s">
        <v>6</v>
      </c>
      <c r="P173" s="81">
        <v>8192</v>
      </c>
      <c r="Q173" s="43">
        <v>8</v>
      </c>
      <c r="R173" s="81">
        <v>1</v>
      </c>
      <c r="S173" s="89" t="s">
        <v>689</v>
      </c>
      <c r="T173" s="88" t="s">
        <v>9</v>
      </c>
      <c r="U173" s="89"/>
      <c r="V173" s="93" t="s">
        <v>397</v>
      </c>
      <c r="W173" s="94" t="s">
        <v>215</v>
      </c>
      <c r="X173" s="40">
        <v>0</v>
      </c>
      <c r="Y173" s="79" t="s">
        <v>7</v>
      </c>
      <c r="Z173" s="81">
        <v>512</v>
      </c>
      <c r="AA173" s="262" t="s">
        <v>599</v>
      </c>
      <c r="AB173" s="97">
        <v>32</v>
      </c>
      <c r="AC173" s="177" t="s">
        <v>396</v>
      </c>
      <c r="AD173" s="499" t="s">
        <v>809</v>
      </c>
      <c r="AE173" s="500">
        <v>0.7</v>
      </c>
      <c r="AF173" s="501" t="s">
        <v>397</v>
      </c>
      <c r="AG173" s="82" t="s">
        <v>441</v>
      </c>
      <c r="AH173" s="273" t="s">
        <v>441</v>
      </c>
      <c r="AI173" s="81" t="s">
        <v>441</v>
      </c>
      <c r="AJ173" s="79" t="s">
        <v>438</v>
      </c>
      <c r="AK173" s="79" t="s">
        <v>441</v>
      </c>
      <c r="AL173" s="81" t="s">
        <v>786</v>
      </c>
      <c r="AM173" s="211" t="s">
        <v>787</v>
      </c>
      <c r="AN173" s="80">
        <v>115</v>
      </c>
      <c r="AO173" s="81">
        <v>1.68</v>
      </c>
      <c r="AP173" s="81">
        <v>3.65</v>
      </c>
      <c r="AQ173" s="207">
        <v>78.42</v>
      </c>
      <c r="AR173" s="245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123"/>
      <c r="BH173" s="123"/>
      <c r="BI173" s="123"/>
      <c r="BJ173" s="123"/>
      <c r="BK173" s="123"/>
      <c r="BL173" s="123"/>
      <c r="BM173" s="123"/>
      <c r="BN173" s="123"/>
      <c r="BO173" s="123"/>
      <c r="BP173" s="123"/>
      <c r="BQ173" s="123"/>
      <c r="BR173" s="123"/>
      <c r="BS173" s="123"/>
      <c r="BT173" s="123"/>
      <c r="BU173" s="123"/>
      <c r="BV173" s="123"/>
      <c r="BW173" s="123"/>
      <c r="BX173" s="123"/>
      <c r="BY173" s="123"/>
      <c r="BZ173" s="123"/>
      <c r="CA173" s="123"/>
      <c r="CB173" s="123"/>
      <c r="CC173" s="123"/>
      <c r="CD173" s="123"/>
      <c r="CE173" s="123"/>
      <c r="CF173" s="123"/>
      <c r="CG173" s="123"/>
      <c r="CH173" s="123"/>
      <c r="CI173" s="123"/>
      <c r="CJ173" s="123"/>
      <c r="CK173" s="123"/>
      <c r="CL173" s="123"/>
      <c r="CM173" s="123"/>
      <c r="CN173" s="123"/>
      <c r="CO173" s="123"/>
      <c r="CP173" s="123"/>
      <c r="CQ173" s="123"/>
      <c r="CR173" s="123"/>
      <c r="CS173" s="123"/>
      <c r="CT173" s="123"/>
      <c r="CU173" s="123"/>
      <c r="CV173" s="123"/>
      <c r="CW173" s="123"/>
      <c r="CX173" s="123"/>
      <c r="CY173" s="123"/>
      <c r="CZ173" s="123"/>
      <c r="DA173" s="123"/>
      <c r="DB173" s="123"/>
      <c r="DC173" s="123"/>
      <c r="DD173" s="123"/>
      <c r="DE173" s="123"/>
      <c r="DF173" s="123"/>
      <c r="DG173" s="123"/>
      <c r="DH173" s="123"/>
      <c r="DI173" s="123"/>
      <c r="DJ173" s="123"/>
      <c r="DK173" s="123"/>
      <c r="DL173" s="123"/>
      <c r="DM173" s="123"/>
      <c r="DN173" s="123"/>
      <c r="DO173" s="123"/>
      <c r="DP173" s="123"/>
      <c r="DQ173" s="123"/>
      <c r="DR173" s="123"/>
      <c r="DS173" s="123"/>
      <c r="DT173" s="123"/>
      <c r="DU173" s="123"/>
      <c r="DV173" s="123"/>
      <c r="DW173" s="123"/>
      <c r="DX173" s="123"/>
      <c r="DY173" s="123"/>
      <c r="DZ173" s="123"/>
      <c r="EA173" s="123"/>
      <c r="EB173" s="123"/>
      <c r="EC173" s="123"/>
      <c r="ED173" s="123"/>
      <c r="EE173" s="123"/>
      <c r="EF173" s="123"/>
      <c r="EG173" s="123"/>
      <c r="EH173" s="123"/>
      <c r="EI173" s="123"/>
      <c r="EJ173" s="123"/>
      <c r="EK173" s="123"/>
      <c r="EL173" s="123"/>
      <c r="EM173" s="123"/>
      <c r="EN173" s="123"/>
      <c r="EO173" s="123"/>
      <c r="EP173" s="123"/>
      <c r="EQ173" s="123"/>
      <c r="ER173" s="123"/>
      <c r="ES173" s="123"/>
      <c r="ET173" s="123"/>
      <c r="EU173" s="123"/>
      <c r="EV173" s="123"/>
      <c r="EW173" s="123"/>
      <c r="EX173" s="123"/>
      <c r="EY173" s="123"/>
      <c r="EZ173" s="123"/>
      <c r="FA173" s="123"/>
      <c r="FB173" s="123"/>
      <c r="FC173" s="123"/>
      <c r="FD173" s="123"/>
      <c r="FE173" s="123"/>
      <c r="FF173" s="123"/>
      <c r="FG173" s="123"/>
      <c r="FH173" s="123"/>
      <c r="FI173" s="123"/>
      <c r="FJ173" s="123"/>
      <c r="FK173" s="123"/>
      <c r="FL173" s="123"/>
      <c r="FM173" s="123"/>
      <c r="FN173" s="123"/>
      <c r="FO173" s="123"/>
      <c r="FP173" s="123"/>
      <c r="FQ173" s="123"/>
      <c r="FR173" s="123"/>
      <c r="FS173" s="123"/>
      <c r="FT173" s="123"/>
      <c r="FU173" s="123"/>
      <c r="FV173" s="123"/>
      <c r="FW173" s="123"/>
      <c r="FX173" s="123"/>
      <c r="FY173" s="123"/>
      <c r="FZ173" s="123"/>
      <c r="GA173" s="123"/>
      <c r="GB173" s="123"/>
      <c r="GC173" s="123"/>
      <c r="GD173" s="123"/>
      <c r="GE173" s="123"/>
      <c r="GF173" s="123"/>
      <c r="GG173" s="123"/>
      <c r="GH173" s="123"/>
      <c r="GI173" s="123"/>
      <c r="GJ173" s="123"/>
      <c r="GK173" s="123"/>
      <c r="GL173" s="123"/>
      <c r="GM173" s="123"/>
      <c r="GN173" s="123"/>
      <c r="GO173" s="123"/>
      <c r="GP173" s="123"/>
      <c r="GQ173" s="123"/>
      <c r="GR173" s="123"/>
      <c r="GS173" s="123"/>
      <c r="GT173" s="123"/>
      <c r="GU173" s="123"/>
      <c r="GV173" s="123"/>
      <c r="GW173" s="123"/>
      <c r="GX173" s="123"/>
      <c r="GY173" s="123"/>
      <c r="GZ173" s="123"/>
      <c r="HA173" s="123"/>
      <c r="HB173" s="123"/>
      <c r="HC173" s="123"/>
      <c r="HD173" s="123"/>
      <c r="HE173" s="123"/>
      <c r="HF173" s="123"/>
      <c r="HG173" s="123"/>
      <c r="HH173" s="123"/>
      <c r="HI173" s="123"/>
      <c r="HJ173" s="123"/>
      <c r="HK173" s="123"/>
      <c r="HL173" s="123"/>
      <c r="HM173" s="123"/>
      <c r="HN173" s="123"/>
      <c r="HO173" s="123"/>
      <c r="HP173" s="123"/>
      <c r="HQ173" s="123"/>
      <c r="HR173" s="123"/>
      <c r="HS173" s="123"/>
      <c r="HT173" s="123"/>
      <c r="HU173" s="123"/>
      <c r="HV173" s="123"/>
      <c r="HW173" s="123"/>
      <c r="HX173" s="123"/>
      <c r="HY173" s="123"/>
      <c r="HZ173" s="123"/>
      <c r="IA173" s="123"/>
      <c r="IB173" s="123"/>
      <c r="IC173" s="123"/>
      <c r="ID173" s="123"/>
    </row>
    <row r="174" spans="1:238" s="144" customFormat="1" ht="25.5">
      <c r="A174" s="267"/>
      <c r="B174" s="268">
        <v>182</v>
      </c>
      <c r="C174" s="78"/>
      <c r="D174" s="85"/>
      <c r="E174" s="95">
        <v>39689</v>
      </c>
      <c r="F174" s="83" t="s">
        <v>621</v>
      </c>
      <c r="G174" s="85" t="s">
        <v>273</v>
      </c>
      <c r="H174" s="88" t="s">
        <v>792</v>
      </c>
      <c r="I174" s="89" t="s">
        <v>811</v>
      </c>
      <c r="J174" s="89" t="s">
        <v>804</v>
      </c>
      <c r="K174" s="82">
        <v>1</v>
      </c>
      <c r="L174" s="80" t="s">
        <v>8</v>
      </c>
      <c r="M174" s="81">
        <v>4</v>
      </c>
      <c r="N174" s="467">
        <v>2.4</v>
      </c>
      <c r="O174" s="81" t="s">
        <v>10</v>
      </c>
      <c r="P174" s="81">
        <v>16384</v>
      </c>
      <c r="Q174" s="43">
        <v>16</v>
      </c>
      <c r="R174" s="81">
        <v>1</v>
      </c>
      <c r="S174" s="89" t="s">
        <v>689</v>
      </c>
      <c r="T174" s="88" t="s">
        <v>9</v>
      </c>
      <c r="U174" s="89"/>
      <c r="V174" s="93" t="s">
        <v>397</v>
      </c>
      <c r="W174" s="94" t="s">
        <v>215</v>
      </c>
      <c r="X174" s="40">
        <v>0</v>
      </c>
      <c r="Y174" s="79" t="s">
        <v>7</v>
      </c>
      <c r="Z174" s="81">
        <v>512</v>
      </c>
      <c r="AA174" s="262" t="s">
        <v>599</v>
      </c>
      <c r="AB174" s="97">
        <v>32</v>
      </c>
      <c r="AC174" s="303" t="s">
        <v>396</v>
      </c>
      <c r="AD174" s="499" t="s">
        <v>809</v>
      </c>
      <c r="AE174" s="500">
        <v>0.7</v>
      </c>
      <c r="AF174" s="501" t="s">
        <v>397</v>
      </c>
      <c r="AG174" s="82" t="s">
        <v>441</v>
      </c>
      <c r="AH174" s="273" t="s">
        <v>441</v>
      </c>
      <c r="AI174" s="81" t="s">
        <v>441</v>
      </c>
      <c r="AJ174" s="79" t="s">
        <v>438</v>
      </c>
      <c r="AK174" s="79" t="s">
        <v>441</v>
      </c>
      <c r="AL174" s="81" t="s">
        <v>786</v>
      </c>
      <c r="AM174" s="211" t="s">
        <v>787</v>
      </c>
      <c r="AN174" s="80">
        <v>115</v>
      </c>
      <c r="AO174" s="87">
        <v>1.68</v>
      </c>
      <c r="AP174" s="87">
        <v>4.17</v>
      </c>
      <c r="AQ174" s="207">
        <v>80.61</v>
      </c>
      <c r="AR174" s="349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100"/>
      <c r="BS174" s="100"/>
      <c r="BT174" s="100"/>
      <c r="BU174" s="100"/>
      <c r="BV174" s="100"/>
      <c r="BW174" s="100"/>
      <c r="BX174" s="100"/>
      <c r="BY174" s="100"/>
      <c r="BZ174" s="100"/>
      <c r="CA174" s="100"/>
      <c r="CB174" s="100"/>
      <c r="CC174" s="100"/>
      <c r="CD174" s="100"/>
      <c r="CE174" s="100"/>
      <c r="CF174" s="100"/>
      <c r="CG174" s="100"/>
      <c r="CH174" s="100"/>
      <c r="CI174" s="100"/>
      <c r="CJ174" s="100"/>
      <c r="CK174" s="100"/>
      <c r="CL174" s="100"/>
      <c r="CM174" s="100"/>
      <c r="CN174" s="100"/>
      <c r="CO174" s="100"/>
      <c r="CP174" s="100"/>
      <c r="CQ174" s="100"/>
      <c r="CR174" s="100"/>
      <c r="CS174" s="100"/>
      <c r="CT174" s="100"/>
      <c r="CU174" s="100"/>
      <c r="CV174" s="100"/>
      <c r="CW174" s="100"/>
      <c r="CX174" s="100"/>
      <c r="CY174" s="100"/>
      <c r="CZ174" s="100"/>
      <c r="DA174" s="100"/>
      <c r="DB174" s="100"/>
      <c r="DC174" s="100"/>
      <c r="DD174" s="100"/>
      <c r="DE174" s="100"/>
      <c r="DF174" s="100"/>
      <c r="DG174" s="100"/>
      <c r="DH174" s="100"/>
      <c r="DI174" s="100"/>
      <c r="DJ174" s="100"/>
      <c r="DK174" s="100"/>
      <c r="DL174" s="100"/>
      <c r="DM174" s="100"/>
      <c r="DN174" s="100"/>
      <c r="DO174" s="100"/>
      <c r="DP174" s="100"/>
      <c r="DQ174" s="100"/>
      <c r="DR174" s="100"/>
      <c r="DS174" s="100"/>
      <c r="DT174" s="100"/>
      <c r="DU174" s="100"/>
      <c r="DV174" s="100"/>
      <c r="DW174" s="100"/>
      <c r="DX174" s="100"/>
      <c r="DY174" s="100"/>
      <c r="DZ174" s="100"/>
      <c r="EA174" s="100"/>
      <c r="EB174" s="100"/>
      <c r="EC174" s="100"/>
      <c r="ED174" s="100"/>
      <c r="EE174" s="100"/>
      <c r="EF174" s="100"/>
      <c r="EG174" s="100"/>
      <c r="EH174" s="100"/>
      <c r="EI174" s="100"/>
      <c r="EJ174" s="100"/>
      <c r="EK174" s="100"/>
      <c r="EL174" s="100"/>
      <c r="EM174" s="100"/>
      <c r="EN174" s="100"/>
      <c r="EO174" s="100"/>
      <c r="EP174" s="100"/>
      <c r="EQ174" s="100"/>
      <c r="ER174" s="100"/>
      <c r="ES174" s="100"/>
      <c r="ET174" s="100"/>
      <c r="EU174" s="100"/>
      <c r="EV174" s="100"/>
      <c r="EW174" s="100"/>
      <c r="EX174" s="100"/>
      <c r="EY174" s="100"/>
      <c r="EZ174" s="100"/>
      <c r="FA174" s="100"/>
      <c r="FB174" s="100"/>
      <c r="FC174" s="100"/>
      <c r="FD174" s="100"/>
      <c r="FE174" s="100"/>
      <c r="FF174" s="100"/>
      <c r="FG174" s="100"/>
      <c r="FH174" s="100"/>
      <c r="FI174" s="100"/>
      <c r="FJ174" s="100"/>
      <c r="FK174" s="100"/>
      <c r="FL174" s="100"/>
      <c r="FM174" s="100"/>
      <c r="FN174" s="100"/>
      <c r="FO174" s="100"/>
      <c r="FP174" s="100"/>
      <c r="FQ174" s="100"/>
      <c r="FR174" s="100"/>
      <c r="FS174" s="100"/>
      <c r="FT174" s="100"/>
      <c r="FU174" s="100"/>
      <c r="FV174" s="100"/>
      <c r="FW174" s="100"/>
      <c r="FX174" s="100"/>
      <c r="FY174" s="100"/>
      <c r="FZ174" s="100"/>
      <c r="GA174" s="100"/>
      <c r="GB174" s="100"/>
      <c r="GC174" s="100"/>
      <c r="GD174" s="100"/>
      <c r="GE174" s="100"/>
      <c r="GF174" s="100"/>
      <c r="GG174" s="100"/>
      <c r="GH174" s="100"/>
      <c r="GI174" s="100"/>
      <c r="GJ174" s="100"/>
      <c r="GK174" s="100"/>
      <c r="GL174" s="100"/>
      <c r="GM174" s="100"/>
      <c r="GN174" s="100"/>
      <c r="GO174" s="100"/>
      <c r="GP174" s="100"/>
      <c r="GQ174" s="100"/>
      <c r="GR174" s="100"/>
      <c r="GS174" s="100"/>
      <c r="GT174" s="100"/>
      <c r="GU174" s="100"/>
      <c r="GV174" s="100"/>
      <c r="GW174" s="100"/>
      <c r="GX174" s="100"/>
      <c r="GY174" s="100"/>
      <c r="GZ174" s="100"/>
      <c r="HA174" s="100"/>
      <c r="HB174" s="100"/>
      <c r="HC174" s="100"/>
      <c r="HD174" s="100"/>
      <c r="HE174" s="100"/>
      <c r="HF174" s="100"/>
      <c r="HG174" s="100"/>
      <c r="HH174" s="100"/>
      <c r="HI174" s="100"/>
      <c r="HJ174" s="100"/>
      <c r="HK174" s="100"/>
      <c r="HL174" s="100"/>
      <c r="HM174" s="100"/>
      <c r="HN174" s="100"/>
      <c r="HO174" s="100"/>
      <c r="HP174" s="100"/>
      <c r="HQ174" s="100"/>
      <c r="HR174" s="100"/>
      <c r="HS174" s="100"/>
      <c r="HT174" s="100"/>
      <c r="HU174" s="100"/>
      <c r="HV174" s="100"/>
      <c r="HW174" s="100"/>
      <c r="HX174" s="100"/>
      <c r="HY174" s="100"/>
      <c r="HZ174" s="100"/>
      <c r="IA174" s="100"/>
      <c r="IB174" s="100"/>
      <c r="IC174" s="100"/>
      <c r="ID174" s="100"/>
    </row>
    <row r="175" spans="1:238" ht="25.5">
      <c r="A175" s="267"/>
      <c r="B175" s="268">
        <v>183</v>
      </c>
      <c r="C175" s="78"/>
      <c r="D175" s="85"/>
      <c r="E175" s="95">
        <v>39689</v>
      </c>
      <c r="F175" s="83" t="s">
        <v>621</v>
      </c>
      <c r="G175" s="85" t="s">
        <v>273</v>
      </c>
      <c r="H175" s="88" t="s">
        <v>792</v>
      </c>
      <c r="I175" s="89" t="s">
        <v>811</v>
      </c>
      <c r="J175" s="89" t="s">
        <v>804</v>
      </c>
      <c r="K175" s="82">
        <v>1</v>
      </c>
      <c r="L175" s="80" t="s">
        <v>8</v>
      </c>
      <c r="M175" s="81">
        <v>4</v>
      </c>
      <c r="N175" s="467">
        <v>2.4</v>
      </c>
      <c r="O175" s="81" t="s">
        <v>10</v>
      </c>
      <c r="P175" s="81">
        <v>16384</v>
      </c>
      <c r="Q175" s="43">
        <v>16</v>
      </c>
      <c r="R175" s="81">
        <v>2</v>
      </c>
      <c r="S175" s="89" t="s">
        <v>799</v>
      </c>
      <c r="T175" s="88" t="s">
        <v>814</v>
      </c>
      <c r="U175" s="89"/>
      <c r="V175" s="93" t="s">
        <v>397</v>
      </c>
      <c r="W175" s="94" t="s">
        <v>215</v>
      </c>
      <c r="X175" s="40">
        <v>0</v>
      </c>
      <c r="Y175" s="79" t="s">
        <v>7</v>
      </c>
      <c r="Z175" s="81">
        <v>512</v>
      </c>
      <c r="AA175" s="262" t="s">
        <v>599</v>
      </c>
      <c r="AB175" s="97">
        <v>32</v>
      </c>
      <c r="AC175" s="303" t="s">
        <v>396</v>
      </c>
      <c r="AD175" s="499" t="s">
        <v>809</v>
      </c>
      <c r="AE175" s="500">
        <v>0.8</v>
      </c>
      <c r="AF175" s="501" t="s">
        <v>397</v>
      </c>
      <c r="AG175" s="82" t="s">
        <v>441</v>
      </c>
      <c r="AH175" s="273" t="s">
        <v>441</v>
      </c>
      <c r="AI175" s="81" t="s">
        <v>441</v>
      </c>
      <c r="AJ175" s="79" t="s">
        <v>438</v>
      </c>
      <c r="AK175" s="79" t="s">
        <v>441</v>
      </c>
      <c r="AL175" s="81" t="s">
        <v>786</v>
      </c>
      <c r="AM175" s="211" t="s">
        <v>787</v>
      </c>
      <c r="AN175" s="80">
        <v>115</v>
      </c>
      <c r="AO175" s="87">
        <v>1.28</v>
      </c>
      <c r="AP175" s="87">
        <v>3.17</v>
      </c>
      <c r="AQ175" s="207">
        <v>78.74</v>
      </c>
      <c r="AR175" s="349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100"/>
      <c r="BS175" s="100"/>
      <c r="BT175" s="100"/>
      <c r="BU175" s="100"/>
      <c r="BV175" s="100"/>
      <c r="BW175" s="100"/>
      <c r="BX175" s="100"/>
      <c r="BY175" s="100"/>
      <c r="BZ175" s="100"/>
      <c r="CA175" s="100"/>
      <c r="CB175" s="100"/>
      <c r="CC175" s="100"/>
      <c r="CD175" s="100"/>
      <c r="CE175" s="100"/>
      <c r="CF175" s="100"/>
      <c r="CG175" s="100"/>
      <c r="CH175" s="100"/>
      <c r="CI175" s="100"/>
      <c r="CJ175" s="100"/>
      <c r="CK175" s="100"/>
      <c r="CL175" s="100"/>
      <c r="CM175" s="100"/>
      <c r="CN175" s="100"/>
      <c r="CO175" s="100"/>
      <c r="CP175" s="100"/>
      <c r="CQ175" s="100"/>
      <c r="CR175" s="100"/>
      <c r="CS175" s="100"/>
      <c r="CT175" s="100"/>
      <c r="CU175" s="100"/>
      <c r="CV175" s="100"/>
      <c r="CW175" s="100"/>
      <c r="CX175" s="100"/>
      <c r="CY175" s="100"/>
      <c r="CZ175" s="100"/>
      <c r="DA175" s="100"/>
      <c r="DB175" s="100"/>
      <c r="DC175" s="100"/>
      <c r="DD175" s="100"/>
      <c r="DE175" s="100"/>
      <c r="DF175" s="100"/>
      <c r="DG175" s="100"/>
      <c r="DH175" s="100"/>
      <c r="DI175" s="100"/>
      <c r="DJ175" s="100"/>
      <c r="DK175" s="100"/>
      <c r="DL175" s="100"/>
      <c r="DM175" s="100"/>
      <c r="DN175" s="100"/>
      <c r="DO175" s="100"/>
      <c r="DP175" s="100"/>
      <c r="DQ175" s="100"/>
      <c r="DR175" s="100"/>
      <c r="DS175" s="100"/>
      <c r="DT175" s="100"/>
      <c r="DU175" s="100"/>
      <c r="DV175" s="100"/>
      <c r="DW175" s="100"/>
      <c r="DX175" s="100"/>
      <c r="DY175" s="100"/>
      <c r="DZ175" s="100"/>
      <c r="EA175" s="100"/>
      <c r="EB175" s="100"/>
      <c r="EC175" s="100"/>
      <c r="ED175" s="100"/>
      <c r="EE175" s="100"/>
      <c r="EF175" s="100"/>
      <c r="EG175" s="100"/>
      <c r="EH175" s="100"/>
      <c r="EI175" s="100"/>
      <c r="EJ175" s="100"/>
      <c r="EK175" s="100"/>
      <c r="EL175" s="100"/>
      <c r="EM175" s="100"/>
      <c r="EN175" s="100"/>
      <c r="EO175" s="100"/>
      <c r="EP175" s="100"/>
      <c r="EQ175" s="100"/>
      <c r="ER175" s="100"/>
      <c r="ES175" s="100"/>
      <c r="ET175" s="100"/>
      <c r="EU175" s="100"/>
      <c r="EV175" s="100"/>
      <c r="EW175" s="100"/>
      <c r="EX175" s="100"/>
      <c r="EY175" s="100"/>
      <c r="EZ175" s="100"/>
      <c r="FA175" s="100"/>
      <c r="FB175" s="100"/>
      <c r="FC175" s="100"/>
      <c r="FD175" s="100"/>
      <c r="FE175" s="100"/>
      <c r="FF175" s="100"/>
      <c r="FG175" s="100"/>
      <c r="FH175" s="100"/>
      <c r="FI175" s="100"/>
      <c r="FJ175" s="100"/>
      <c r="FK175" s="100"/>
      <c r="FL175" s="100"/>
      <c r="FM175" s="100"/>
      <c r="FN175" s="100"/>
      <c r="FO175" s="100"/>
      <c r="FP175" s="100"/>
      <c r="FQ175" s="100"/>
      <c r="FR175" s="100"/>
      <c r="FS175" s="100"/>
      <c r="FT175" s="100"/>
      <c r="FU175" s="100"/>
      <c r="FV175" s="100"/>
      <c r="FW175" s="100"/>
      <c r="FX175" s="100"/>
      <c r="FY175" s="100"/>
      <c r="FZ175" s="100"/>
      <c r="GA175" s="100"/>
      <c r="GB175" s="100"/>
      <c r="GC175" s="100"/>
      <c r="GD175" s="100"/>
      <c r="GE175" s="100"/>
      <c r="GF175" s="100"/>
      <c r="GG175" s="100"/>
      <c r="GH175" s="100"/>
      <c r="GI175" s="100"/>
      <c r="GJ175" s="100"/>
      <c r="GK175" s="100"/>
      <c r="GL175" s="100"/>
      <c r="GM175" s="100"/>
      <c r="GN175" s="100"/>
      <c r="GO175" s="100"/>
      <c r="GP175" s="100"/>
      <c r="GQ175" s="100"/>
      <c r="GR175" s="100"/>
      <c r="GS175" s="100"/>
      <c r="GT175" s="100"/>
      <c r="GU175" s="100"/>
      <c r="GV175" s="100"/>
      <c r="GW175" s="100"/>
      <c r="GX175" s="100"/>
      <c r="GY175" s="100"/>
      <c r="GZ175" s="100"/>
      <c r="HA175" s="100"/>
      <c r="HB175" s="100"/>
      <c r="HC175" s="100"/>
      <c r="HD175" s="100"/>
      <c r="HE175" s="100"/>
      <c r="HF175" s="100"/>
      <c r="HG175" s="100"/>
      <c r="HH175" s="100"/>
      <c r="HI175" s="100"/>
      <c r="HJ175" s="100"/>
      <c r="HK175" s="100"/>
      <c r="HL175" s="100"/>
      <c r="HM175" s="100"/>
      <c r="HN175" s="100"/>
      <c r="HO175" s="100"/>
      <c r="HP175" s="100"/>
      <c r="HQ175" s="100"/>
      <c r="HR175" s="100"/>
      <c r="HS175" s="100"/>
      <c r="HT175" s="100"/>
      <c r="HU175" s="100"/>
      <c r="HV175" s="100"/>
      <c r="HW175" s="100"/>
      <c r="HX175" s="100"/>
      <c r="HY175" s="100"/>
      <c r="HZ175" s="100"/>
      <c r="IA175" s="100"/>
      <c r="IB175" s="100"/>
      <c r="IC175" s="100"/>
      <c r="ID175" s="100"/>
    </row>
    <row r="176" spans="1:238" s="144" customFormat="1" ht="14.25">
      <c r="A176" s="267"/>
      <c r="B176" s="268">
        <v>184</v>
      </c>
      <c r="C176" s="181"/>
      <c r="D176" s="98"/>
      <c r="E176" s="103">
        <v>39687</v>
      </c>
      <c r="F176" s="98" t="s">
        <v>621</v>
      </c>
      <c r="G176" s="98" t="s">
        <v>632</v>
      </c>
      <c r="H176" s="99" t="s">
        <v>11</v>
      </c>
      <c r="I176" s="99" t="s">
        <v>12</v>
      </c>
      <c r="J176" s="99" t="s">
        <v>13</v>
      </c>
      <c r="K176" s="197">
        <v>1</v>
      </c>
      <c r="L176" s="295" t="s">
        <v>14</v>
      </c>
      <c r="M176" s="98">
        <v>4</v>
      </c>
      <c r="N176" s="470">
        <v>2</v>
      </c>
      <c r="O176" s="98" t="s">
        <v>15</v>
      </c>
      <c r="P176" s="98">
        <v>4096</v>
      </c>
      <c r="Q176" s="43">
        <v>4</v>
      </c>
      <c r="R176" s="98">
        <v>1</v>
      </c>
      <c r="S176" s="99">
        <v>640</v>
      </c>
      <c r="T176" s="99" t="s">
        <v>16</v>
      </c>
      <c r="U176" s="99" t="s">
        <v>17</v>
      </c>
      <c r="V176" s="99" t="s">
        <v>395</v>
      </c>
      <c r="W176" s="197" t="s">
        <v>215</v>
      </c>
      <c r="X176" s="165">
        <v>1</v>
      </c>
      <c r="Y176" s="98" t="s">
        <v>18</v>
      </c>
      <c r="Z176" s="98">
        <v>512</v>
      </c>
      <c r="AA176" s="263" t="s">
        <v>19</v>
      </c>
      <c r="AB176" s="263">
        <v>32</v>
      </c>
      <c r="AC176" s="197" t="s">
        <v>20</v>
      </c>
      <c r="AD176" s="508" t="s">
        <v>21</v>
      </c>
      <c r="AE176" s="509">
        <v>0.7</v>
      </c>
      <c r="AF176" s="509" t="s">
        <v>210</v>
      </c>
      <c r="AG176" s="197" t="s">
        <v>215</v>
      </c>
      <c r="AH176" s="285" t="s">
        <v>215</v>
      </c>
      <c r="AI176" s="98" t="s">
        <v>210</v>
      </c>
      <c r="AJ176" s="98" t="s">
        <v>210</v>
      </c>
      <c r="AK176" s="98" t="s">
        <v>215</v>
      </c>
      <c r="AL176" s="98">
        <v>1000</v>
      </c>
      <c r="AM176" s="213">
        <v>100</v>
      </c>
      <c r="AN176" s="181">
        <v>115</v>
      </c>
      <c r="AO176" s="98">
        <v>1.58</v>
      </c>
      <c r="AP176" s="256">
        <v>4.42</v>
      </c>
      <c r="AQ176" s="209">
        <v>87.99</v>
      </c>
      <c r="AR176" s="202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</row>
    <row r="177" spans="1:238" s="101" customFormat="1" ht="14.25">
      <c r="A177" s="267"/>
      <c r="B177" s="268">
        <v>185</v>
      </c>
      <c r="C177" s="181"/>
      <c r="D177" s="98"/>
      <c r="E177" s="103">
        <v>39687</v>
      </c>
      <c r="F177" s="98" t="s">
        <v>621</v>
      </c>
      <c r="G177" s="98" t="s">
        <v>632</v>
      </c>
      <c r="H177" s="99" t="s">
        <v>11</v>
      </c>
      <c r="I177" s="99" t="s">
        <v>12</v>
      </c>
      <c r="J177" s="99" t="s">
        <v>13</v>
      </c>
      <c r="K177" s="197">
        <v>1</v>
      </c>
      <c r="L177" s="295" t="s">
        <v>14</v>
      </c>
      <c r="M177" s="98">
        <v>4</v>
      </c>
      <c r="N177" s="470">
        <v>2</v>
      </c>
      <c r="O177" s="98" t="s">
        <v>15</v>
      </c>
      <c r="P177" s="98">
        <v>4096</v>
      </c>
      <c r="Q177" s="43">
        <v>4</v>
      </c>
      <c r="R177" s="98">
        <v>1</v>
      </c>
      <c r="S177" s="99">
        <v>640</v>
      </c>
      <c r="T177" s="99" t="s">
        <v>16</v>
      </c>
      <c r="U177" s="99" t="s">
        <v>17</v>
      </c>
      <c r="V177" s="99" t="s">
        <v>395</v>
      </c>
      <c r="W177" s="197" t="s">
        <v>215</v>
      </c>
      <c r="X177" s="165">
        <v>1</v>
      </c>
      <c r="Y177" s="98" t="s">
        <v>18</v>
      </c>
      <c r="Z177" s="98">
        <v>512</v>
      </c>
      <c r="AA177" s="263" t="s">
        <v>19</v>
      </c>
      <c r="AB177" s="263">
        <v>32</v>
      </c>
      <c r="AC177" s="197" t="s">
        <v>20</v>
      </c>
      <c r="AD177" s="508" t="s">
        <v>21</v>
      </c>
      <c r="AE177" s="509">
        <v>0.7</v>
      </c>
      <c r="AF177" s="509" t="s">
        <v>210</v>
      </c>
      <c r="AG177" s="197" t="s">
        <v>215</v>
      </c>
      <c r="AH177" s="285" t="s">
        <v>215</v>
      </c>
      <c r="AI177" s="98" t="s">
        <v>210</v>
      </c>
      <c r="AJ177" s="98" t="s">
        <v>210</v>
      </c>
      <c r="AK177" s="98" t="s">
        <v>215</v>
      </c>
      <c r="AL177" s="98">
        <v>1000</v>
      </c>
      <c r="AM177" s="213">
        <v>100</v>
      </c>
      <c r="AN177" s="181">
        <v>230</v>
      </c>
      <c r="AO177" s="98">
        <v>1.67</v>
      </c>
      <c r="AP177" s="256">
        <v>4.51</v>
      </c>
      <c r="AQ177" s="209">
        <v>86.97</v>
      </c>
      <c r="AR177" s="202"/>
      <c r="AS177" s="144"/>
      <c r="AT177" s="144"/>
      <c r="AU177" s="144"/>
      <c r="AV177" s="144"/>
      <c r="AW177" s="144"/>
      <c r="AX177" s="144"/>
      <c r="AY177" s="144"/>
      <c r="AZ177" s="144"/>
      <c r="BA177" s="144"/>
      <c r="BB177" s="144"/>
      <c r="BC177" s="144"/>
      <c r="BD177" s="144"/>
      <c r="BE177" s="144"/>
      <c r="BF177" s="144"/>
      <c r="BG177" s="144"/>
      <c r="BH177" s="144"/>
      <c r="BI177" s="144"/>
      <c r="BJ177" s="144"/>
      <c r="BK177" s="144"/>
      <c r="BL177" s="144"/>
      <c r="BM177" s="144"/>
      <c r="BN177" s="144"/>
      <c r="BO177" s="144"/>
      <c r="BP177" s="144"/>
      <c r="BQ177" s="144"/>
      <c r="BR177" s="144"/>
      <c r="BS177" s="144"/>
      <c r="BT177" s="144"/>
      <c r="BU177" s="144"/>
      <c r="BV177" s="144"/>
      <c r="BW177" s="144"/>
      <c r="BX177" s="144"/>
      <c r="BY177" s="144"/>
      <c r="BZ177" s="144"/>
      <c r="CA177" s="144"/>
      <c r="CB177" s="144"/>
      <c r="CC177" s="144"/>
      <c r="CD177" s="144"/>
      <c r="CE177" s="144"/>
      <c r="CF177" s="144"/>
      <c r="CG177" s="144"/>
      <c r="CH177" s="144"/>
      <c r="CI177" s="144"/>
      <c r="CJ177" s="144"/>
      <c r="CK177" s="144"/>
      <c r="CL177" s="144"/>
      <c r="CM177" s="144"/>
      <c r="CN177" s="144"/>
      <c r="CO177" s="144"/>
      <c r="CP177" s="144"/>
      <c r="CQ177" s="144"/>
      <c r="CR177" s="144"/>
      <c r="CS177" s="144"/>
      <c r="CT177" s="144"/>
      <c r="CU177" s="144"/>
      <c r="CV177" s="144"/>
      <c r="CW177" s="144"/>
      <c r="CX177" s="144"/>
      <c r="CY177" s="144"/>
      <c r="CZ177" s="144"/>
      <c r="DA177" s="144"/>
      <c r="DB177" s="144"/>
      <c r="DC177" s="144"/>
      <c r="DD177" s="144"/>
      <c r="DE177" s="144"/>
      <c r="DF177" s="144"/>
      <c r="DG177" s="144"/>
      <c r="DH177" s="144"/>
      <c r="DI177" s="144"/>
      <c r="DJ177" s="144"/>
      <c r="DK177" s="144"/>
      <c r="DL177" s="144"/>
      <c r="DM177" s="144"/>
      <c r="DN177" s="144"/>
      <c r="DO177" s="144"/>
      <c r="DP177" s="144"/>
      <c r="DQ177" s="144"/>
      <c r="DR177" s="144"/>
      <c r="DS177" s="144"/>
      <c r="DT177" s="144"/>
      <c r="DU177" s="144"/>
      <c r="DV177" s="144"/>
      <c r="DW177" s="144"/>
      <c r="DX177" s="144"/>
      <c r="DY177" s="144"/>
      <c r="DZ177" s="144"/>
      <c r="EA177" s="144"/>
      <c r="EB177" s="144"/>
      <c r="EC177" s="144"/>
      <c r="ED177" s="144"/>
      <c r="EE177" s="144"/>
      <c r="EF177" s="144"/>
      <c r="EG177" s="144"/>
      <c r="EH177" s="144"/>
      <c r="EI177" s="144"/>
      <c r="EJ177" s="144"/>
      <c r="EK177" s="144"/>
      <c r="EL177" s="144"/>
      <c r="EM177" s="144"/>
      <c r="EN177" s="144"/>
      <c r="EO177" s="144"/>
      <c r="EP177" s="144"/>
      <c r="EQ177" s="144"/>
      <c r="ER177" s="144"/>
      <c r="ES177" s="144"/>
      <c r="ET177" s="144"/>
      <c r="EU177" s="144"/>
      <c r="EV177" s="144"/>
      <c r="EW177" s="144"/>
      <c r="EX177" s="144"/>
      <c r="EY177" s="144"/>
      <c r="EZ177" s="144"/>
      <c r="FA177" s="144"/>
      <c r="FB177" s="144"/>
      <c r="FC177" s="144"/>
      <c r="FD177" s="144"/>
      <c r="FE177" s="144"/>
      <c r="FF177" s="144"/>
      <c r="FG177" s="144"/>
      <c r="FH177" s="144"/>
      <c r="FI177" s="144"/>
      <c r="FJ177" s="144"/>
      <c r="FK177" s="144"/>
      <c r="FL177" s="144"/>
      <c r="FM177" s="144"/>
      <c r="FN177" s="144"/>
      <c r="FO177" s="144"/>
      <c r="FP177" s="144"/>
      <c r="FQ177" s="144"/>
      <c r="FR177" s="144"/>
      <c r="FS177" s="144"/>
      <c r="FT177" s="144"/>
      <c r="FU177" s="144"/>
      <c r="FV177" s="144"/>
      <c r="FW177" s="144"/>
      <c r="FX177" s="144"/>
      <c r="FY177" s="144"/>
      <c r="FZ177" s="144"/>
      <c r="GA177" s="144"/>
      <c r="GB177" s="144"/>
      <c r="GC177" s="144"/>
      <c r="GD177" s="144"/>
      <c r="GE177" s="144"/>
      <c r="GF177" s="144"/>
      <c r="GG177" s="144"/>
      <c r="GH177" s="144"/>
      <c r="GI177" s="144"/>
      <c r="GJ177" s="144"/>
      <c r="GK177" s="144"/>
      <c r="GL177" s="144"/>
      <c r="GM177" s="144"/>
      <c r="GN177" s="144"/>
      <c r="GO177" s="144"/>
      <c r="GP177" s="144"/>
      <c r="GQ177" s="144"/>
      <c r="GR177" s="144"/>
      <c r="GS177" s="144"/>
      <c r="GT177" s="144"/>
      <c r="GU177" s="144"/>
      <c r="GV177" s="144"/>
      <c r="GW177" s="144"/>
      <c r="GX177" s="144"/>
      <c r="GY177" s="144"/>
      <c r="GZ177" s="144"/>
      <c r="HA177" s="144"/>
      <c r="HB177" s="144"/>
      <c r="HC177" s="144"/>
      <c r="HD177" s="144"/>
      <c r="HE177" s="144"/>
      <c r="HF177" s="144"/>
      <c r="HG177" s="144"/>
      <c r="HH177" s="144"/>
      <c r="HI177" s="144"/>
      <c r="HJ177" s="144"/>
      <c r="HK177" s="144"/>
      <c r="HL177" s="144"/>
      <c r="HM177" s="144"/>
      <c r="HN177" s="144"/>
      <c r="HO177" s="144"/>
      <c r="HP177" s="144"/>
      <c r="HQ177" s="144"/>
      <c r="HR177" s="144"/>
      <c r="HS177" s="144"/>
      <c r="HT177" s="144"/>
      <c r="HU177" s="144"/>
      <c r="HV177" s="144"/>
      <c r="HW177" s="144"/>
      <c r="HX177" s="144"/>
      <c r="HY177" s="144"/>
      <c r="HZ177" s="144"/>
      <c r="IA177" s="144"/>
      <c r="IB177" s="144"/>
      <c r="IC177" s="144"/>
      <c r="ID177" s="144"/>
    </row>
    <row r="178" spans="1:238" s="100" customFormat="1" ht="14.25">
      <c r="A178" s="267"/>
      <c r="B178" s="268">
        <v>186</v>
      </c>
      <c r="C178" s="181"/>
      <c r="D178" s="98"/>
      <c r="E178" s="103">
        <v>39686</v>
      </c>
      <c r="F178" s="98" t="s">
        <v>621</v>
      </c>
      <c r="G178" s="98" t="s">
        <v>632</v>
      </c>
      <c r="H178" s="99" t="s">
        <v>22</v>
      </c>
      <c r="I178" s="99" t="s">
        <v>12</v>
      </c>
      <c r="J178" s="99" t="s">
        <v>13</v>
      </c>
      <c r="K178" s="197">
        <v>1</v>
      </c>
      <c r="L178" s="295" t="s">
        <v>23</v>
      </c>
      <c r="M178" s="98">
        <v>4</v>
      </c>
      <c r="N178" s="470">
        <v>2.83</v>
      </c>
      <c r="O178" s="98" t="s">
        <v>24</v>
      </c>
      <c r="P178" s="81">
        <v>8192</v>
      </c>
      <c r="Q178" s="43">
        <v>8</v>
      </c>
      <c r="R178" s="98">
        <v>2</v>
      </c>
      <c r="S178" s="99">
        <v>1000</v>
      </c>
      <c r="T178" s="99" t="s">
        <v>16</v>
      </c>
      <c r="U178" s="99" t="s">
        <v>17</v>
      </c>
      <c r="V178" s="99" t="s">
        <v>395</v>
      </c>
      <c r="W178" s="197" t="s">
        <v>215</v>
      </c>
      <c r="X178" s="165">
        <v>2</v>
      </c>
      <c r="Y178" s="98" t="s">
        <v>25</v>
      </c>
      <c r="Z178" s="98">
        <v>512</v>
      </c>
      <c r="AA178" s="263" t="s">
        <v>19</v>
      </c>
      <c r="AB178" s="263">
        <v>32</v>
      </c>
      <c r="AC178" s="197" t="s">
        <v>26</v>
      </c>
      <c r="AD178" s="508" t="s">
        <v>27</v>
      </c>
      <c r="AE178" s="509">
        <v>0.8</v>
      </c>
      <c r="AF178" s="509" t="s">
        <v>215</v>
      </c>
      <c r="AG178" s="197" t="s">
        <v>215</v>
      </c>
      <c r="AH178" s="285" t="s">
        <v>215</v>
      </c>
      <c r="AI178" s="98" t="s">
        <v>210</v>
      </c>
      <c r="AJ178" s="98" t="s">
        <v>210</v>
      </c>
      <c r="AK178" s="98" t="s">
        <v>215</v>
      </c>
      <c r="AL178" s="98">
        <v>1000</v>
      </c>
      <c r="AM178" s="213">
        <v>1000</v>
      </c>
      <c r="AN178" s="181">
        <v>115</v>
      </c>
      <c r="AO178" s="98">
        <v>1.99</v>
      </c>
      <c r="AP178" s="98">
        <v>3.02</v>
      </c>
      <c r="AQ178" s="346">
        <v>174.11</v>
      </c>
      <c r="AR178" s="202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123"/>
      <c r="BH178" s="123"/>
      <c r="BI178" s="123"/>
      <c r="BJ178" s="123"/>
      <c r="BK178" s="123"/>
      <c r="BL178" s="123"/>
      <c r="BM178" s="123"/>
      <c r="BN178" s="123"/>
      <c r="BO178" s="123"/>
      <c r="BP178" s="123"/>
      <c r="BQ178" s="123"/>
      <c r="BR178" s="123"/>
      <c r="BS178" s="123"/>
      <c r="BT178" s="123"/>
      <c r="BU178" s="123"/>
      <c r="BV178" s="123"/>
      <c r="BW178" s="123"/>
      <c r="BX178" s="123"/>
      <c r="BY178" s="123"/>
      <c r="BZ178" s="123"/>
      <c r="CA178" s="123"/>
      <c r="CB178" s="123"/>
      <c r="CC178" s="123"/>
      <c r="CD178" s="123"/>
      <c r="CE178" s="123"/>
      <c r="CF178" s="123"/>
      <c r="CG178" s="123"/>
      <c r="CH178" s="123"/>
      <c r="CI178" s="123"/>
      <c r="CJ178" s="123"/>
      <c r="CK178" s="123"/>
      <c r="CL178" s="123"/>
      <c r="CM178" s="123"/>
      <c r="CN178" s="123"/>
      <c r="CO178" s="123"/>
      <c r="CP178" s="123"/>
      <c r="CQ178" s="123"/>
      <c r="CR178" s="123"/>
      <c r="CS178" s="123"/>
      <c r="CT178" s="123"/>
      <c r="CU178" s="123"/>
      <c r="CV178" s="123"/>
      <c r="CW178" s="123"/>
      <c r="CX178" s="123"/>
      <c r="CY178" s="123"/>
      <c r="CZ178" s="123"/>
      <c r="DA178" s="123"/>
      <c r="DB178" s="123"/>
      <c r="DC178" s="123"/>
      <c r="DD178" s="123"/>
      <c r="DE178" s="123"/>
      <c r="DF178" s="123"/>
      <c r="DG178" s="123"/>
      <c r="DH178" s="123"/>
      <c r="DI178" s="123"/>
      <c r="DJ178" s="123"/>
      <c r="DK178" s="123"/>
      <c r="DL178" s="123"/>
      <c r="DM178" s="123"/>
      <c r="DN178" s="123"/>
      <c r="DO178" s="123"/>
      <c r="DP178" s="123"/>
      <c r="DQ178" s="123"/>
      <c r="DR178" s="123"/>
      <c r="DS178" s="123"/>
      <c r="DT178" s="123"/>
      <c r="DU178" s="123"/>
      <c r="DV178" s="123"/>
      <c r="DW178" s="123"/>
      <c r="DX178" s="123"/>
      <c r="DY178" s="123"/>
      <c r="DZ178" s="123"/>
      <c r="EA178" s="123"/>
      <c r="EB178" s="123"/>
      <c r="EC178" s="123"/>
      <c r="ED178" s="123"/>
      <c r="EE178" s="123"/>
      <c r="EF178" s="123"/>
      <c r="EG178" s="123"/>
      <c r="EH178" s="123"/>
      <c r="EI178" s="123"/>
      <c r="EJ178" s="123"/>
      <c r="EK178" s="123"/>
      <c r="EL178" s="123"/>
      <c r="EM178" s="123"/>
      <c r="EN178" s="123"/>
      <c r="EO178" s="123"/>
      <c r="EP178" s="123"/>
      <c r="EQ178" s="123"/>
      <c r="ER178" s="123"/>
      <c r="ES178" s="123"/>
      <c r="ET178" s="123"/>
      <c r="EU178" s="123"/>
      <c r="EV178" s="123"/>
      <c r="EW178" s="123"/>
      <c r="EX178" s="123"/>
      <c r="EY178" s="123"/>
      <c r="EZ178" s="123"/>
      <c r="FA178" s="123"/>
      <c r="FB178" s="123"/>
      <c r="FC178" s="123"/>
      <c r="FD178" s="123"/>
      <c r="FE178" s="123"/>
      <c r="FF178" s="123"/>
      <c r="FG178" s="123"/>
      <c r="FH178" s="123"/>
      <c r="FI178" s="123"/>
      <c r="FJ178" s="123"/>
      <c r="FK178" s="123"/>
      <c r="FL178" s="123"/>
      <c r="FM178" s="123"/>
      <c r="FN178" s="123"/>
      <c r="FO178" s="123"/>
      <c r="FP178" s="123"/>
      <c r="FQ178" s="123"/>
      <c r="FR178" s="123"/>
      <c r="FS178" s="123"/>
      <c r="FT178" s="123"/>
      <c r="FU178" s="123"/>
      <c r="FV178" s="123"/>
      <c r="FW178" s="123"/>
      <c r="FX178" s="123"/>
      <c r="FY178" s="123"/>
      <c r="FZ178" s="123"/>
      <c r="GA178" s="123"/>
      <c r="GB178" s="123"/>
      <c r="GC178" s="123"/>
      <c r="GD178" s="123"/>
      <c r="GE178" s="123"/>
      <c r="GF178" s="123"/>
      <c r="GG178" s="123"/>
      <c r="GH178" s="123"/>
      <c r="GI178" s="123"/>
      <c r="GJ178" s="123"/>
      <c r="GK178" s="123"/>
      <c r="GL178" s="123"/>
      <c r="GM178" s="123"/>
      <c r="GN178" s="123"/>
      <c r="GO178" s="123"/>
      <c r="GP178" s="123"/>
      <c r="GQ178" s="123"/>
      <c r="GR178" s="123"/>
      <c r="GS178" s="123"/>
      <c r="GT178" s="123"/>
      <c r="GU178" s="123"/>
      <c r="GV178" s="123"/>
      <c r="GW178" s="123"/>
      <c r="GX178" s="123"/>
      <c r="GY178" s="123"/>
      <c r="GZ178" s="123"/>
      <c r="HA178" s="123"/>
      <c r="HB178" s="123"/>
      <c r="HC178" s="123"/>
      <c r="HD178" s="123"/>
      <c r="HE178" s="123"/>
      <c r="HF178" s="123"/>
      <c r="HG178" s="123"/>
      <c r="HH178" s="123"/>
      <c r="HI178" s="123"/>
      <c r="HJ178" s="123"/>
      <c r="HK178" s="123"/>
      <c r="HL178" s="123"/>
      <c r="HM178" s="123"/>
      <c r="HN178" s="123"/>
      <c r="HO178" s="123"/>
      <c r="HP178" s="123"/>
      <c r="HQ178" s="123"/>
      <c r="HR178" s="123"/>
      <c r="HS178" s="123"/>
      <c r="HT178" s="123"/>
      <c r="HU178" s="123"/>
      <c r="HV178" s="123"/>
      <c r="HW178" s="123"/>
      <c r="HX178" s="123"/>
      <c r="HY178" s="123"/>
      <c r="HZ178" s="123"/>
      <c r="IA178" s="123"/>
      <c r="IB178" s="123"/>
      <c r="IC178" s="123"/>
      <c r="ID178" s="123"/>
    </row>
    <row r="179" spans="1:44" s="144" customFormat="1" ht="14.25">
      <c r="A179" s="267"/>
      <c r="B179" s="268">
        <v>187</v>
      </c>
      <c r="C179" s="181"/>
      <c r="D179" s="98"/>
      <c r="E179" s="103">
        <v>39686</v>
      </c>
      <c r="F179" s="98" t="s">
        <v>621</v>
      </c>
      <c r="G179" s="98" t="s">
        <v>632</v>
      </c>
      <c r="H179" s="99" t="s">
        <v>22</v>
      </c>
      <c r="I179" s="99" t="s">
        <v>12</v>
      </c>
      <c r="J179" s="99" t="s">
        <v>13</v>
      </c>
      <c r="K179" s="197">
        <v>1</v>
      </c>
      <c r="L179" s="295" t="s">
        <v>23</v>
      </c>
      <c r="M179" s="98">
        <v>4</v>
      </c>
      <c r="N179" s="470">
        <v>2.83</v>
      </c>
      <c r="O179" s="98" t="s">
        <v>24</v>
      </c>
      <c r="P179" s="81">
        <v>8192</v>
      </c>
      <c r="Q179" s="43">
        <v>8</v>
      </c>
      <c r="R179" s="98">
        <v>2</v>
      </c>
      <c r="S179" s="99">
        <v>1000</v>
      </c>
      <c r="T179" s="99" t="s">
        <v>16</v>
      </c>
      <c r="U179" s="99" t="s">
        <v>17</v>
      </c>
      <c r="V179" s="99" t="s">
        <v>395</v>
      </c>
      <c r="W179" s="197" t="s">
        <v>215</v>
      </c>
      <c r="X179" s="165">
        <v>2</v>
      </c>
      <c r="Y179" s="98" t="s">
        <v>25</v>
      </c>
      <c r="Z179" s="98">
        <v>512</v>
      </c>
      <c r="AA179" s="263" t="s">
        <v>19</v>
      </c>
      <c r="AB179" s="263">
        <v>32</v>
      </c>
      <c r="AC179" s="197" t="s">
        <v>396</v>
      </c>
      <c r="AD179" s="508" t="s">
        <v>27</v>
      </c>
      <c r="AE179" s="509">
        <v>0.8</v>
      </c>
      <c r="AF179" s="509" t="s">
        <v>215</v>
      </c>
      <c r="AG179" s="197" t="s">
        <v>215</v>
      </c>
      <c r="AH179" s="285" t="s">
        <v>215</v>
      </c>
      <c r="AI179" s="98" t="s">
        <v>210</v>
      </c>
      <c r="AJ179" s="98" t="s">
        <v>210</v>
      </c>
      <c r="AK179" s="98" t="s">
        <v>215</v>
      </c>
      <c r="AL179" s="98">
        <v>1000</v>
      </c>
      <c r="AM179" s="213">
        <v>1000</v>
      </c>
      <c r="AN179" s="181">
        <v>230</v>
      </c>
      <c r="AO179" s="98">
        <v>2.3</v>
      </c>
      <c r="AP179" s="98">
        <v>3.35</v>
      </c>
      <c r="AQ179" s="346">
        <v>168.86</v>
      </c>
      <c r="AR179" s="202"/>
    </row>
    <row r="180" spans="1:238" ht="14.25">
      <c r="A180" s="267"/>
      <c r="B180" s="268">
        <v>188</v>
      </c>
      <c r="C180" s="181"/>
      <c r="D180" s="98"/>
      <c r="E180" s="103">
        <v>39692</v>
      </c>
      <c r="F180" s="98" t="s">
        <v>621</v>
      </c>
      <c r="G180" s="98" t="s">
        <v>632</v>
      </c>
      <c r="H180" s="99" t="s">
        <v>22</v>
      </c>
      <c r="I180" s="99" t="s">
        <v>12</v>
      </c>
      <c r="J180" s="99" t="s">
        <v>13</v>
      </c>
      <c r="K180" s="197">
        <v>1</v>
      </c>
      <c r="L180" s="295" t="s">
        <v>23</v>
      </c>
      <c r="M180" s="98">
        <v>4</v>
      </c>
      <c r="N180" s="470">
        <v>2.83</v>
      </c>
      <c r="O180" s="98" t="s">
        <v>24</v>
      </c>
      <c r="P180" s="81">
        <v>8192</v>
      </c>
      <c r="Q180" s="43">
        <v>8</v>
      </c>
      <c r="R180" s="98">
        <v>2</v>
      </c>
      <c r="S180" s="99">
        <v>1000</v>
      </c>
      <c r="T180" s="99" t="s">
        <v>16</v>
      </c>
      <c r="U180" s="99" t="s">
        <v>17</v>
      </c>
      <c r="V180" s="99" t="s">
        <v>395</v>
      </c>
      <c r="W180" s="197" t="s">
        <v>215</v>
      </c>
      <c r="X180" s="165">
        <v>2</v>
      </c>
      <c r="Y180" s="98" t="s">
        <v>28</v>
      </c>
      <c r="Z180" s="98">
        <v>512</v>
      </c>
      <c r="AA180" s="263" t="s">
        <v>19</v>
      </c>
      <c r="AB180" s="263">
        <v>32</v>
      </c>
      <c r="AC180" s="197" t="s">
        <v>26</v>
      </c>
      <c r="AD180" s="508" t="s">
        <v>27</v>
      </c>
      <c r="AE180" s="509">
        <v>0.8</v>
      </c>
      <c r="AF180" s="509" t="s">
        <v>215</v>
      </c>
      <c r="AG180" s="197" t="s">
        <v>210</v>
      </c>
      <c r="AH180" s="285" t="s">
        <v>215</v>
      </c>
      <c r="AI180" s="98" t="s">
        <v>210</v>
      </c>
      <c r="AJ180" s="98" t="s">
        <v>210</v>
      </c>
      <c r="AK180" s="98" t="s">
        <v>215</v>
      </c>
      <c r="AL180" s="98">
        <v>1000</v>
      </c>
      <c r="AM180" s="213">
        <v>1000</v>
      </c>
      <c r="AN180" s="181">
        <v>115</v>
      </c>
      <c r="AO180" s="98">
        <v>1.99</v>
      </c>
      <c r="AP180" s="98">
        <v>3.02</v>
      </c>
      <c r="AQ180" s="346">
        <v>125.3</v>
      </c>
      <c r="AR180" s="202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4"/>
      <c r="BC180" s="144"/>
      <c r="BD180" s="144"/>
      <c r="BE180" s="144"/>
      <c r="BF180" s="144"/>
      <c r="BG180" s="144"/>
      <c r="BH180" s="144"/>
      <c r="BI180" s="144"/>
      <c r="BJ180" s="144"/>
      <c r="BK180" s="144"/>
      <c r="BL180" s="144"/>
      <c r="BM180" s="144"/>
      <c r="BN180" s="144"/>
      <c r="BO180" s="144"/>
      <c r="BP180" s="144"/>
      <c r="BQ180" s="144"/>
      <c r="BR180" s="144"/>
      <c r="BS180" s="144"/>
      <c r="BT180" s="144"/>
      <c r="BU180" s="144"/>
      <c r="BV180" s="144"/>
      <c r="BW180" s="144"/>
      <c r="BX180" s="144"/>
      <c r="BY180" s="144"/>
      <c r="BZ180" s="144"/>
      <c r="CA180" s="144"/>
      <c r="CB180" s="144"/>
      <c r="CC180" s="144"/>
      <c r="CD180" s="144"/>
      <c r="CE180" s="144"/>
      <c r="CF180" s="144"/>
      <c r="CG180" s="144"/>
      <c r="CH180" s="144"/>
      <c r="CI180" s="144"/>
      <c r="CJ180" s="144"/>
      <c r="CK180" s="144"/>
      <c r="CL180" s="144"/>
      <c r="CM180" s="144"/>
      <c r="CN180" s="144"/>
      <c r="CO180" s="144"/>
      <c r="CP180" s="144"/>
      <c r="CQ180" s="144"/>
      <c r="CR180" s="144"/>
      <c r="CS180" s="144"/>
      <c r="CT180" s="144"/>
      <c r="CU180" s="144"/>
      <c r="CV180" s="144"/>
      <c r="CW180" s="144"/>
      <c r="CX180" s="144"/>
      <c r="CY180" s="144"/>
      <c r="CZ180" s="144"/>
      <c r="DA180" s="144"/>
      <c r="DB180" s="144"/>
      <c r="DC180" s="144"/>
      <c r="DD180" s="144"/>
      <c r="DE180" s="144"/>
      <c r="DF180" s="144"/>
      <c r="DG180" s="144"/>
      <c r="DH180" s="144"/>
      <c r="DI180" s="144"/>
      <c r="DJ180" s="144"/>
      <c r="DK180" s="144"/>
      <c r="DL180" s="144"/>
      <c r="DM180" s="144"/>
      <c r="DN180" s="144"/>
      <c r="DO180" s="144"/>
      <c r="DP180" s="144"/>
      <c r="DQ180" s="144"/>
      <c r="DR180" s="144"/>
      <c r="DS180" s="144"/>
      <c r="DT180" s="144"/>
      <c r="DU180" s="144"/>
      <c r="DV180" s="144"/>
      <c r="DW180" s="144"/>
      <c r="DX180" s="144"/>
      <c r="DY180" s="144"/>
      <c r="DZ180" s="144"/>
      <c r="EA180" s="144"/>
      <c r="EB180" s="144"/>
      <c r="EC180" s="144"/>
      <c r="ED180" s="144"/>
      <c r="EE180" s="144"/>
      <c r="EF180" s="144"/>
      <c r="EG180" s="144"/>
      <c r="EH180" s="144"/>
      <c r="EI180" s="144"/>
      <c r="EJ180" s="144"/>
      <c r="EK180" s="144"/>
      <c r="EL180" s="144"/>
      <c r="EM180" s="144"/>
      <c r="EN180" s="144"/>
      <c r="EO180" s="144"/>
      <c r="EP180" s="144"/>
      <c r="EQ180" s="144"/>
      <c r="ER180" s="144"/>
      <c r="ES180" s="144"/>
      <c r="ET180" s="144"/>
      <c r="EU180" s="144"/>
      <c r="EV180" s="144"/>
      <c r="EW180" s="144"/>
      <c r="EX180" s="144"/>
      <c r="EY180" s="144"/>
      <c r="EZ180" s="144"/>
      <c r="FA180" s="144"/>
      <c r="FB180" s="144"/>
      <c r="FC180" s="144"/>
      <c r="FD180" s="144"/>
      <c r="FE180" s="144"/>
      <c r="FF180" s="144"/>
      <c r="FG180" s="144"/>
      <c r="FH180" s="144"/>
      <c r="FI180" s="144"/>
      <c r="FJ180" s="144"/>
      <c r="FK180" s="144"/>
      <c r="FL180" s="144"/>
      <c r="FM180" s="144"/>
      <c r="FN180" s="144"/>
      <c r="FO180" s="144"/>
      <c r="FP180" s="144"/>
      <c r="FQ180" s="144"/>
      <c r="FR180" s="144"/>
      <c r="FS180" s="144"/>
      <c r="FT180" s="144"/>
      <c r="FU180" s="144"/>
      <c r="FV180" s="144"/>
      <c r="FW180" s="144"/>
      <c r="FX180" s="144"/>
      <c r="FY180" s="144"/>
      <c r="FZ180" s="144"/>
      <c r="GA180" s="144"/>
      <c r="GB180" s="144"/>
      <c r="GC180" s="144"/>
      <c r="GD180" s="144"/>
      <c r="GE180" s="144"/>
      <c r="GF180" s="144"/>
      <c r="GG180" s="144"/>
      <c r="GH180" s="144"/>
      <c r="GI180" s="144"/>
      <c r="GJ180" s="144"/>
      <c r="GK180" s="144"/>
      <c r="GL180" s="144"/>
      <c r="GM180" s="144"/>
      <c r="GN180" s="144"/>
      <c r="GO180" s="144"/>
      <c r="GP180" s="144"/>
      <c r="GQ180" s="144"/>
      <c r="GR180" s="144"/>
      <c r="GS180" s="144"/>
      <c r="GT180" s="144"/>
      <c r="GU180" s="144"/>
      <c r="GV180" s="144"/>
      <c r="GW180" s="144"/>
      <c r="GX180" s="144"/>
      <c r="GY180" s="144"/>
      <c r="GZ180" s="144"/>
      <c r="HA180" s="144"/>
      <c r="HB180" s="144"/>
      <c r="HC180" s="144"/>
      <c r="HD180" s="144"/>
      <c r="HE180" s="144"/>
      <c r="HF180" s="144"/>
      <c r="HG180" s="144"/>
      <c r="HH180" s="144"/>
      <c r="HI180" s="144"/>
      <c r="HJ180" s="144"/>
      <c r="HK180" s="144"/>
      <c r="HL180" s="144"/>
      <c r="HM180" s="144"/>
      <c r="HN180" s="144"/>
      <c r="HO180" s="144"/>
      <c r="HP180" s="144"/>
      <c r="HQ180" s="144"/>
      <c r="HR180" s="144"/>
      <c r="HS180" s="144"/>
      <c r="HT180" s="144"/>
      <c r="HU180" s="144"/>
      <c r="HV180" s="144"/>
      <c r="HW180" s="144"/>
      <c r="HX180" s="144"/>
      <c r="HY180" s="144"/>
      <c r="HZ180" s="144"/>
      <c r="IA180" s="144"/>
      <c r="IB180" s="144"/>
      <c r="IC180" s="144"/>
      <c r="ID180" s="144"/>
    </row>
    <row r="181" spans="1:238" s="100" customFormat="1" ht="14.25">
      <c r="A181" s="267"/>
      <c r="B181" s="268">
        <v>189</v>
      </c>
      <c r="C181" s="181"/>
      <c r="D181" s="98"/>
      <c r="E181" s="103">
        <v>39692</v>
      </c>
      <c r="F181" s="98" t="s">
        <v>621</v>
      </c>
      <c r="G181" s="98" t="s">
        <v>632</v>
      </c>
      <c r="H181" s="99" t="s">
        <v>22</v>
      </c>
      <c r="I181" s="99" t="s">
        <v>12</v>
      </c>
      <c r="J181" s="99" t="s">
        <v>13</v>
      </c>
      <c r="K181" s="197">
        <v>1</v>
      </c>
      <c r="L181" s="295" t="s">
        <v>23</v>
      </c>
      <c r="M181" s="98">
        <v>4</v>
      </c>
      <c r="N181" s="470">
        <v>2.83</v>
      </c>
      <c r="O181" s="98" t="s">
        <v>24</v>
      </c>
      <c r="P181" s="81">
        <v>8192</v>
      </c>
      <c r="Q181" s="43">
        <v>8</v>
      </c>
      <c r="R181" s="98">
        <v>2</v>
      </c>
      <c r="S181" s="99">
        <v>1000</v>
      </c>
      <c r="T181" s="99" t="s">
        <v>16</v>
      </c>
      <c r="U181" s="99" t="s">
        <v>17</v>
      </c>
      <c r="V181" s="99" t="s">
        <v>395</v>
      </c>
      <c r="W181" s="197" t="s">
        <v>215</v>
      </c>
      <c r="X181" s="165">
        <v>2</v>
      </c>
      <c r="Y181" s="98" t="s">
        <v>28</v>
      </c>
      <c r="Z181" s="98">
        <v>512</v>
      </c>
      <c r="AA181" s="263" t="s">
        <v>19</v>
      </c>
      <c r="AB181" s="263">
        <v>32</v>
      </c>
      <c r="AC181" s="197" t="s">
        <v>396</v>
      </c>
      <c r="AD181" s="508" t="s">
        <v>27</v>
      </c>
      <c r="AE181" s="509">
        <v>0.8</v>
      </c>
      <c r="AF181" s="509" t="s">
        <v>215</v>
      </c>
      <c r="AG181" s="197" t="s">
        <v>210</v>
      </c>
      <c r="AH181" s="285" t="s">
        <v>215</v>
      </c>
      <c r="AI181" s="98" t="s">
        <v>210</v>
      </c>
      <c r="AJ181" s="98" t="s">
        <v>210</v>
      </c>
      <c r="AK181" s="98" t="s">
        <v>215</v>
      </c>
      <c r="AL181" s="98">
        <v>1000</v>
      </c>
      <c r="AM181" s="213">
        <v>1000</v>
      </c>
      <c r="AN181" s="181">
        <v>230</v>
      </c>
      <c r="AO181" s="98">
        <v>2.3</v>
      </c>
      <c r="AP181" s="98">
        <v>3.34</v>
      </c>
      <c r="AQ181" s="346">
        <v>123.03</v>
      </c>
      <c r="AR181" s="202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</row>
    <row r="182" spans="1:44" s="144" customFormat="1" ht="14.25">
      <c r="A182" s="267"/>
      <c r="B182" s="268">
        <v>190</v>
      </c>
      <c r="C182" s="181"/>
      <c r="D182" s="98"/>
      <c r="E182" s="103">
        <v>39693</v>
      </c>
      <c r="F182" s="98" t="s">
        <v>621</v>
      </c>
      <c r="G182" s="98" t="s">
        <v>632</v>
      </c>
      <c r="H182" s="99" t="s">
        <v>22</v>
      </c>
      <c r="I182" s="99" t="s">
        <v>12</v>
      </c>
      <c r="J182" s="99" t="s">
        <v>13</v>
      </c>
      <c r="K182" s="197">
        <v>1</v>
      </c>
      <c r="L182" s="295" t="s">
        <v>23</v>
      </c>
      <c r="M182" s="98">
        <v>4</v>
      </c>
      <c r="N182" s="470">
        <v>2.83</v>
      </c>
      <c r="O182" s="98" t="s">
        <v>24</v>
      </c>
      <c r="P182" s="81">
        <v>8192</v>
      </c>
      <c r="Q182" s="43">
        <v>8</v>
      </c>
      <c r="R182" s="98">
        <v>2</v>
      </c>
      <c r="S182" s="99">
        <v>1000</v>
      </c>
      <c r="T182" s="99" t="s">
        <v>16</v>
      </c>
      <c r="U182" s="99" t="s">
        <v>17</v>
      </c>
      <c r="V182" s="99" t="s">
        <v>395</v>
      </c>
      <c r="W182" s="197" t="s">
        <v>215</v>
      </c>
      <c r="X182" s="181">
        <v>2</v>
      </c>
      <c r="Y182" s="98" t="s">
        <v>29</v>
      </c>
      <c r="Z182" s="98">
        <v>512</v>
      </c>
      <c r="AA182" s="263" t="s">
        <v>19</v>
      </c>
      <c r="AB182" s="263">
        <v>32</v>
      </c>
      <c r="AC182" s="197" t="s">
        <v>26</v>
      </c>
      <c r="AD182" s="508" t="s">
        <v>27</v>
      </c>
      <c r="AE182" s="509">
        <v>0.8</v>
      </c>
      <c r="AF182" s="509" t="s">
        <v>215</v>
      </c>
      <c r="AG182" s="197" t="s">
        <v>210</v>
      </c>
      <c r="AH182" s="285" t="s">
        <v>215</v>
      </c>
      <c r="AI182" s="98" t="s">
        <v>210</v>
      </c>
      <c r="AJ182" s="98" t="s">
        <v>210</v>
      </c>
      <c r="AK182" s="98" t="s">
        <v>215</v>
      </c>
      <c r="AL182" s="98">
        <v>1000</v>
      </c>
      <c r="AM182" s="98">
        <v>1000</v>
      </c>
      <c r="AN182" s="98">
        <v>115</v>
      </c>
      <c r="AO182" s="98">
        <v>1.97</v>
      </c>
      <c r="AP182" s="98">
        <v>3.01</v>
      </c>
      <c r="AQ182" s="257">
        <v>94.1</v>
      </c>
      <c r="AR182" s="187"/>
    </row>
    <row r="183" spans="1:44" s="100" customFormat="1" ht="14.25">
      <c r="A183" s="267"/>
      <c r="B183" s="268">
        <v>191</v>
      </c>
      <c r="C183" s="181"/>
      <c r="D183" s="98"/>
      <c r="E183" s="103">
        <v>39693</v>
      </c>
      <c r="F183" s="98" t="s">
        <v>621</v>
      </c>
      <c r="G183" s="98" t="s">
        <v>632</v>
      </c>
      <c r="H183" s="99" t="s">
        <v>22</v>
      </c>
      <c r="I183" s="99" t="s">
        <v>12</v>
      </c>
      <c r="J183" s="99" t="s">
        <v>13</v>
      </c>
      <c r="K183" s="197">
        <v>1</v>
      </c>
      <c r="L183" s="295" t="s">
        <v>23</v>
      </c>
      <c r="M183" s="98">
        <v>4</v>
      </c>
      <c r="N183" s="470">
        <v>2.83</v>
      </c>
      <c r="O183" s="98" t="s">
        <v>24</v>
      </c>
      <c r="P183" s="81">
        <v>8192</v>
      </c>
      <c r="Q183" s="43">
        <v>8</v>
      </c>
      <c r="R183" s="98">
        <v>2</v>
      </c>
      <c r="S183" s="99">
        <v>1000</v>
      </c>
      <c r="T183" s="99" t="s">
        <v>16</v>
      </c>
      <c r="U183" s="99" t="s">
        <v>17</v>
      </c>
      <c r="V183" s="99" t="s">
        <v>395</v>
      </c>
      <c r="W183" s="197" t="s">
        <v>215</v>
      </c>
      <c r="X183" s="181">
        <v>2</v>
      </c>
      <c r="Y183" s="98" t="s">
        <v>29</v>
      </c>
      <c r="Z183" s="98">
        <v>512</v>
      </c>
      <c r="AA183" s="263" t="s">
        <v>19</v>
      </c>
      <c r="AB183" s="263">
        <v>32</v>
      </c>
      <c r="AC183" s="197" t="s">
        <v>396</v>
      </c>
      <c r="AD183" s="508" t="s">
        <v>27</v>
      </c>
      <c r="AE183" s="509">
        <v>0.8</v>
      </c>
      <c r="AF183" s="509" t="s">
        <v>215</v>
      </c>
      <c r="AG183" s="197" t="s">
        <v>210</v>
      </c>
      <c r="AH183" s="285" t="s">
        <v>215</v>
      </c>
      <c r="AI183" s="98" t="s">
        <v>210</v>
      </c>
      <c r="AJ183" s="98" t="s">
        <v>210</v>
      </c>
      <c r="AK183" s="98" t="s">
        <v>215</v>
      </c>
      <c r="AL183" s="98">
        <v>1000</v>
      </c>
      <c r="AM183" s="98">
        <v>1000</v>
      </c>
      <c r="AN183" s="98">
        <v>230</v>
      </c>
      <c r="AO183" s="98">
        <v>2.3</v>
      </c>
      <c r="AP183" s="98">
        <v>3.33</v>
      </c>
      <c r="AQ183" s="257">
        <v>93.08</v>
      </c>
      <c r="AR183" s="187"/>
    </row>
    <row r="184" spans="1:238" s="5" customFormat="1" ht="14.25">
      <c r="A184" s="267"/>
      <c r="B184" s="268">
        <v>192</v>
      </c>
      <c r="C184" s="181"/>
      <c r="D184" s="98"/>
      <c r="E184" s="103">
        <v>39694</v>
      </c>
      <c r="F184" s="98" t="s">
        <v>621</v>
      </c>
      <c r="G184" s="98" t="s">
        <v>632</v>
      </c>
      <c r="H184" s="99" t="s">
        <v>22</v>
      </c>
      <c r="I184" s="99" t="s">
        <v>12</v>
      </c>
      <c r="J184" s="99" t="s">
        <v>13</v>
      </c>
      <c r="K184" s="197">
        <v>1</v>
      </c>
      <c r="L184" s="295" t="s">
        <v>23</v>
      </c>
      <c r="M184" s="98">
        <v>4</v>
      </c>
      <c r="N184" s="470">
        <v>2.83</v>
      </c>
      <c r="O184" s="98" t="s">
        <v>24</v>
      </c>
      <c r="P184" s="39">
        <v>8192</v>
      </c>
      <c r="Q184" s="43">
        <v>8</v>
      </c>
      <c r="R184" s="98">
        <v>2</v>
      </c>
      <c r="S184" s="99">
        <v>1000</v>
      </c>
      <c r="T184" s="99" t="s">
        <v>16</v>
      </c>
      <c r="U184" s="99" t="s">
        <v>397</v>
      </c>
      <c r="V184" s="99" t="s">
        <v>397</v>
      </c>
      <c r="W184" s="197" t="s">
        <v>215</v>
      </c>
      <c r="X184" s="181">
        <v>2</v>
      </c>
      <c r="Y184" s="98" t="s">
        <v>29</v>
      </c>
      <c r="Z184" s="98">
        <v>512</v>
      </c>
      <c r="AA184" s="263" t="s">
        <v>19</v>
      </c>
      <c r="AB184" s="263">
        <v>32</v>
      </c>
      <c r="AC184" s="197" t="s">
        <v>26</v>
      </c>
      <c r="AD184" s="508" t="s">
        <v>27</v>
      </c>
      <c r="AE184" s="509">
        <v>0.8</v>
      </c>
      <c r="AF184" s="509" t="s">
        <v>215</v>
      </c>
      <c r="AG184" s="197" t="s">
        <v>210</v>
      </c>
      <c r="AH184" s="285" t="s">
        <v>215</v>
      </c>
      <c r="AI184" s="98" t="s">
        <v>210</v>
      </c>
      <c r="AJ184" s="98" t="s">
        <v>210</v>
      </c>
      <c r="AK184" s="98" t="s">
        <v>215</v>
      </c>
      <c r="AL184" s="98">
        <v>1000</v>
      </c>
      <c r="AM184" s="98">
        <v>1000</v>
      </c>
      <c r="AN184" s="98">
        <v>115</v>
      </c>
      <c r="AO184" s="98">
        <v>1.97</v>
      </c>
      <c r="AP184" s="98">
        <v>3.01</v>
      </c>
      <c r="AQ184" s="257">
        <v>89.62</v>
      </c>
      <c r="AR184" s="187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100"/>
      <c r="BS184" s="100"/>
      <c r="BT184" s="100"/>
      <c r="BU184" s="100"/>
      <c r="BV184" s="100"/>
      <c r="BW184" s="100"/>
      <c r="BX184" s="100"/>
      <c r="BY184" s="100"/>
      <c r="BZ184" s="100"/>
      <c r="CA184" s="100"/>
      <c r="CB184" s="100"/>
      <c r="CC184" s="100"/>
      <c r="CD184" s="100"/>
      <c r="CE184" s="100"/>
      <c r="CF184" s="100"/>
      <c r="CG184" s="100"/>
      <c r="CH184" s="100"/>
      <c r="CI184" s="100"/>
      <c r="CJ184" s="100"/>
      <c r="CK184" s="100"/>
      <c r="CL184" s="100"/>
      <c r="CM184" s="100"/>
      <c r="CN184" s="100"/>
      <c r="CO184" s="100"/>
      <c r="CP184" s="100"/>
      <c r="CQ184" s="100"/>
      <c r="CR184" s="100"/>
      <c r="CS184" s="100"/>
      <c r="CT184" s="100"/>
      <c r="CU184" s="100"/>
      <c r="CV184" s="100"/>
      <c r="CW184" s="100"/>
      <c r="CX184" s="100"/>
      <c r="CY184" s="100"/>
      <c r="CZ184" s="100"/>
      <c r="DA184" s="100"/>
      <c r="DB184" s="100"/>
      <c r="DC184" s="100"/>
      <c r="DD184" s="100"/>
      <c r="DE184" s="100"/>
      <c r="DF184" s="100"/>
      <c r="DG184" s="100"/>
      <c r="DH184" s="100"/>
      <c r="DI184" s="100"/>
      <c r="DJ184" s="100"/>
      <c r="DK184" s="100"/>
      <c r="DL184" s="100"/>
      <c r="DM184" s="100"/>
      <c r="DN184" s="100"/>
      <c r="DO184" s="100"/>
      <c r="DP184" s="100"/>
      <c r="DQ184" s="100"/>
      <c r="DR184" s="100"/>
      <c r="DS184" s="100"/>
      <c r="DT184" s="100"/>
      <c r="DU184" s="100"/>
      <c r="DV184" s="100"/>
      <c r="DW184" s="100"/>
      <c r="DX184" s="100"/>
      <c r="DY184" s="100"/>
      <c r="DZ184" s="100"/>
      <c r="EA184" s="100"/>
      <c r="EB184" s="100"/>
      <c r="EC184" s="100"/>
      <c r="ED184" s="100"/>
      <c r="EE184" s="100"/>
      <c r="EF184" s="100"/>
      <c r="EG184" s="100"/>
      <c r="EH184" s="100"/>
      <c r="EI184" s="100"/>
      <c r="EJ184" s="100"/>
      <c r="EK184" s="100"/>
      <c r="EL184" s="100"/>
      <c r="EM184" s="100"/>
      <c r="EN184" s="100"/>
      <c r="EO184" s="100"/>
      <c r="EP184" s="100"/>
      <c r="EQ184" s="100"/>
      <c r="ER184" s="100"/>
      <c r="ES184" s="100"/>
      <c r="ET184" s="100"/>
      <c r="EU184" s="100"/>
      <c r="EV184" s="100"/>
      <c r="EW184" s="100"/>
      <c r="EX184" s="100"/>
      <c r="EY184" s="100"/>
      <c r="EZ184" s="100"/>
      <c r="FA184" s="100"/>
      <c r="FB184" s="100"/>
      <c r="FC184" s="100"/>
      <c r="FD184" s="100"/>
      <c r="FE184" s="100"/>
      <c r="FF184" s="100"/>
      <c r="FG184" s="100"/>
      <c r="FH184" s="100"/>
      <c r="FI184" s="100"/>
      <c r="FJ184" s="100"/>
      <c r="FK184" s="100"/>
      <c r="FL184" s="100"/>
      <c r="FM184" s="100"/>
      <c r="FN184" s="100"/>
      <c r="FO184" s="100"/>
      <c r="FP184" s="100"/>
      <c r="FQ184" s="100"/>
      <c r="FR184" s="100"/>
      <c r="FS184" s="100"/>
      <c r="FT184" s="100"/>
      <c r="FU184" s="100"/>
      <c r="FV184" s="100"/>
      <c r="FW184" s="100"/>
      <c r="FX184" s="100"/>
      <c r="FY184" s="100"/>
      <c r="FZ184" s="100"/>
      <c r="GA184" s="100"/>
      <c r="GB184" s="100"/>
      <c r="GC184" s="100"/>
      <c r="GD184" s="100"/>
      <c r="GE184" s="100"/>
      <c r="GF184" s="100"/>
      <c r="GG184" s="100"/>
      <c r="GH184" s="100"/>
      <c r="GI184" s="100"/>
      <c r="GJ184" s="100"/>
      <c r="GK184" s="100"/>
      <c r="GL184" s="100"/>
      <c r="GM184" s="100"/>
      <c r="GN184" s="100"/>
      <c r="GO184" s="100"/>
      <c r="GP184" s="100"/>
      <c r="GQ184" s="100"/>
      <c r="GR184" s="100"/>
      <c r="GS184" s="100"/>
      <c r="GT184" s="100"/>
      <c r="GU184" s="100"/>
      <c r="GV184" s="100"/>
      <c r="GW184" s="100"/>
      <c r="GX184" s="100"/>
      <c r="GY184" s="100"/>
      <c r="GZ184" s="100"/>
      <c r="HA184" s="100"/>
      <c r="HB184" s="100"/>
      <c r="HC184" s="100"/>
      <c r="HD184" s="100"/>
      <c r="HE184" s="100"/>
      <c r="HF184" s="100"/>
      <c r="HG184" s="100"/>
      <c r="HH184" s="100"/>
      <c r="HI184" s="100"/>
      <c r="HJ184" s="100"/>
      <c r="HK184" s="100"/>
      <c r="HL184" s="100"/>
      <c r="HM184" s="100"/>
      <c r="HN184" s="100"/>
      <c r="HO184" s="100"/>
      <c r="HP184" s="100"/>
      <c r="HQ184" s="100"/>
      <c r="HR184" s="100"/>
      <c r="HS184" s="100"/>
      <c r="HT184" s="100"/>
      <c r="HU184" s="100"/>
      <c r="HV184" s="100"/>
      <c r="HW184" s="100"/>
      <c r="HX184" s="100"/>
      <c r="HY184" s="100"/>
      <c r="HZ184" s="100"/>
      <c r="IA184" s="100"/>
      <c r="IB184" s="100"/>
      <c r="IC184" s="100"/>
      <c r="ID184" s="100"/>
    </row>
    <row r="185" spans="1:238" s="5" customFormat="1" ht="14.25">
      <c r="A185" s="267"/>
      <c r="B185" s="268">
        <v>193</v>
      </c>
      <c r="C185" s="181"/>
      <c r="D185" s="98"/>
      <c r="E185" s="103">
        <v>39694</v>
      </c>
      <c r="F185" s="98" t="s">
        <v>621</v>
      </c>
      <c r="G185" s="98" t="s">
        <v>632</v>
      </c>
      <c r="H185" s="99" t="s">
        <v>22</v>
      </c>
      <c r="I185" s="99" t="s">
        <v>12</v>
      </c>
      <c r="J185" s="99" t="s">
        <v>13</v>
      </c>
      <c r="K185" s="197">
        <v>1</v>
      </c>
      <c r="L185" s="295" t="s">
        <v>23</v>
      </c>
      <c r="M185" s="98">
        <v>4</v>
      </c>
      <c r="N185" s="470">
        <v>2.83</v>
      </c>
      <c r="O185" s="98" t="s">
        <v>24</v>
      </c>
      <c r="P185" s="39">
        <v>8192</v>
      </c>
      <c r="Q185" s="43">
        <v>8</v>
      </c>
      <c r="R185" s="98">
        <v>2</v>
      </c>
      <c r="S185" s="99">
        <v>1000</v>
      </c>
      <c r="T185" s="99" t="s">
        <v>16</v>
      </c>
      <c r="U185" s="99" t="s">
        <v>397</v>
      </c>
      <c r="V185" s="99" t="s">
        <v>397</v>
      </c>
      <c r="W185" s="197" t="s">
        <v>215</v>
      </c>
      <c r="X185" s="181">
        <v>2</v>
      </c>
      <c r="Y185" s="98" t="s">
        <v>29</v>
      </c>
      <c r="Z185" s="98">
        <v>512</v>
      </c>
      <c r="AA185" s="263" t="s">
        <v>19</v>
      </c>
      <c r="AB185" s="263">
        <v>32</v>
      </c>
      <c r="AC185" s="197" t="s">
        <v>396</v>
      </c>
      <c r="AD185" s="508" t="s">
        <v>27</v>
      </c>
      <c r="AE185" s="509">
        <v>0.8</v>
      </c>
      <c r="AF185" s="509" t="s">
        <v>215</v>
      </c>
      <c r="AG185" s="197" t="s">
        <v>210</v>
      </c>
      <c r="AH185" s="285" t="s">
        <v>215</v>
      </c>
      <c r="AI185" s="98" t="s">
        <v>210</v>
      </c>
      <c r="AJ185" s="98" t="s">
        <v>210</v>
      </c>
      <c r="AK185" s="98" t="s">
        <v>215</v>
      </c>
      <c r="AL185" s="98">
        <v>1000</v>
      </c>
      <c r="AM185" s="98">
        <v>1000</v>
      </c>
      <c r="AN185" s="98">
        <v>230</v>
      </c>
      <c r="AO185" s="98">
        <v>2.28</v>
      </c>
      <c r="AP185" s="98">
        <v>3.32</v>
      </c>
      <c r="AQ185" s="238">
        <v>89.15</v>
      </c>
      <c r="AR185" s="187"/>
      <c r="AS185" s="144"/>
      <c r="AT185" s="144"/>
      <c r="AU185" s="144"/>
      <c r="AV185" s="144"/>
      <c r="AW185" s="144"/>
      <c r="AX185" s="144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  <c r="BI185" s="144"/>
      <c r="BJ185" s="144"/>
      <c r="BK185" s="144"/>
      <c r="BL185" s="144"/>
      <c r="BM185" s="144"/>
      <c r="BN185" s="144"/>
      <c r="BO185" s="144"/>
      <c r="BP185" s="144"/>
      <c r="BQ185" s="144"/>
      <c r="BR185" s="144"/>
      <c r="BS185" s="144"/>
      <c r="BT185" s="144"/>
      <c r="BU185" s="144"/>
      <c r="BV185" s="144"/>
      <c r="BW185" s="144"/>
      <c r="BX185" s="144"/>
      <c r="BY185" s="144"/>
      <c r="BZ185" s="144"/>
      <c r="CA185" s="144"/>
      <c r="CB185" s="144"/>
      <c r="CC185" s="144"/>
      <c r="CD185" s="144"/>
      <c r="CE185" s="144"/>
      <c r="CF185" s="144"/>
      <c r="CG185" s="144"/>
      <c r="CH185" s="144"/>
      <c r="CI185" s="144"/>
      <c r="CJ185" s="144"/>
      <c r="CK185" s="144"/>
      <c r="CL185" s="144"/>
      <c r="CM185" s="144"/>
      <c r="CN185" s="144"/>
      <c r="CO185" s="144"/>
      <c r="CP185" s="144"/>
      <c r="CQ185" s="144"/>
      <c r="CR185" s="144"/>
      <c r="CS185" s="144"/>
      <c r="CT185" s="144"/>
      <c r="CU185" s="144"/>
      <c r="CV185" s="144"/>
      <c r="CW185" s="144"/>
      <c r="CX185" s="144"/>
      <c r="CY185" s="144"/>
      <c r="CZ185" s="144"/>
      <c r="DA185" s="144"/>
      <c r="DB185" s="144"/>
      <c r="DC185" s="144"/>
      <c r="DD185" s="144"/>
      <c r="DE185" s="144"/>
      <c r="DF185" s="144"/>
      <c r="DG185" s="144"/>
      <c r="DH185" s="144"/>
      <c r="DI185" s="144"/>
      <c r="DJ185" s="144"/>
      <c r="DK185" s="144"/>
      <c r="DL185" s="144"/>
      <c r="DM185" s="144"/>
      <c r="DN185" s="144"/>
      <c r="DO185" s="144"/>
      <c r="DP185" s="144"/>
      <c r="DQ185" s="144"/>
      <c r="DR185" s="144"/>
      <c r="DS185" s="144"/>
      <c r="DT185" s="144"/>
      <c r="DU185" s="144"/>
      <c r="DV185" s="144"/>
      <c r="DW185" s="144"/>
      <c r="DX185" s="144"/>
      <c r="DY185" s="144"/>
      <c r="DZ185" s="144"/>
      <c r="EA185" s="144"/>
      <c r="EB185" s="144"/>
      <c r="EC185" s="144"/>
      <c r="ED185" s="144"/>
      <c r="EE185" s="144"/>
      <c r="EF185" s="144"/>
      <c r="EG185" s="144"/>
      <c r="EH185" s="144"/>
      <c r="EI185" s="144"/>
      <c r="EJ185" s="144"/>
      <c r="EK185" s="144"/>
      <c r="EL185" s="144"/>
      <c r="EM185" s="144"/>
      <c r="EN185" s="144"/>
      <c r="EO185" s="144"/>
      <c r="EP185" s="144"/>
      <c r="EQ185" s="144"/>
      <c r="ER185" s="144"/>
      <c r="ES185" s="144"/>
      <c r="ET185" s="144"/>
      <c r="EU185" s="144"/>
      <c r="EV185" s="144"/>
      <c r="EW185" s="144"/>
      <c r="EX185" s="144"/>
      <c r="EY185" s="144"/>
      <c r="EZ185" s="144"/>
      <c r="FA185" s="144"/>
      <c r="FB185" s="144"/>
      <c r="FC185" s="144"/>
      <c r="FD185" s="144"/>
      <c r="FE185" s="144"/>
      <c r="FF185" s="144"/>
      <c r="FG185" s="144"/>
      <c r="FH185" s="144"/>
      <c r="FI185" s="144"/>
      <c r="FJ185" s="144"/>
      <c r="FK185" s="144"/>
      <c r="FL185" s="144"/>
      <c r="FM185" s="144"/>
      <c r="FN185" s="144"/>
      <c r="FO185" s="144"/>
      <c r="FP185" s="144"/>
      <c r="FQ185" s="144"/>
      <c r="FR185" s="144"/>
      <c r="FS185" s="144"/>
      <c r="FT185" s="144"/>
      <c r="FU185" s="144"/>
      <c r="FV185" s="144"/>
      <c r="FW185" s="144"/>
      <c r="FX185" s="144"/>
      <c r="FY185" s="144"/>
      <c r="FZ185" s="144"/>
      <c r="GA185" s="144"/>
      <c r="GB185" s="144"/>
      <c r="GC185" s="144"/>
      <c r="GD185" s="144"/>
      <c r="GE185" s="144"/>
      <c r="GF185" s="144"/>
      <c r="GG185" s="144"/>
      <c r="GH185" s="144"/>
      <c r="GI185" s="144"/>
      <c r="GJ185" s="144"/>
      <c r="GK185" s="144"/>
      <c r="GL185" s="144"/>
      <c r="GM185" s="144"/>
      <c r="GN185" s="144"/>
      <c r="GO185" s="144"/>
      <c r="GP185" s="144"/>
      <c r="GQ185" s="144"/>
      <c r="GR185" s="144"/>
      <c r="GS185" s="144"/>
      <c r="GT185" s="144"/>
      <c r="GU185" s="144"/>
      <c r="GV185" s="144"/>
      <c r="GW185" s="144"/>
      <c r="GX185" s="144"/>
      <c r="GY185" s="144"/>
      <c r="GZ185" s="144"/>
      <c r="HA185" s="144"/>
      <c r="HB185" s="144"/>
      <c r="HC185" s="144"/>
      <c r="HD185" s="144"/>
      <c r="HE185" s="144"/>
      <c r="HF185" s="144"/>
      <c r="HG185" s="144"/>
      <c r="HH185" s="144"/>
      <c r="HI185" s="144"/>
      <c r="HJ185" s="144"/>
      <c r="HK185" s="144"/>
      <c r="HL185" s="144"/>
      <c r="HM185" s="144"/>
      <c r="HN185" s="144"/>
      <c r="HO185" s="144"/>
      <c r="HP185" s="144"/>
      <c r="HQ185" s="144"/>
      <c r="HR185" s="144"/>
      <c r="HS185" s="144"/>
      <c r="HT185" s="144"/>
      <c r="HU185" s="144"/>
      <c r="HV185" s="144"/>
      <c r="HW185" s="144"/>
      <c r="HX185" s="144"/>
      <c r="HY185" s="144"/>
      <c r="HZ185" s="144"/>
      <c r="IA185" s="144"/>
      <c r="IB185" s="144"/>
      <c r="IC185" s="144"/>
      <c r="ID185" s="144"/>
    </row>
    <row r="186" spans="1:238" s="5" customFormat="1" ht="51">
      <c r="A186" s="267"/>
      <c r="B186" s="268">
        <v>194</v>
      </c>
      <c r="C186" s="181"/>
      <c r="D186" s="222"/>
      <c r="E186" s="220">
        <v>39682</v>
      </c>
      <c r="F186" s="222" t="s">
        <v>621</v>
      </c>
      <c r="G186" s="222" t="s">
        <v>273</v>
      </c>
      <c r="H186" s="99" t="s">
        <v>792</v>
      </c>
      <c r="I186" s="99" t="s">
        <v>12</v>
      </c>
      <c r="J186" s="99" t="s">
        <v>13</v>
      </c>
      <c r="K186" s="282">
        <v>1</v>
      </c>
      <c r="L186" s="296" t="s">
        <v>30</v>
      </c>
      <c r="M186" s="222">
        <v>2</v>
      </c>
      <c r="N186" s="471">
        <v>2.2</v>
      </c>
      <c r="O186" s="98" t="s">
        <v>31</v>
      </c>
      <c r="P186" s="167">
        <v>3072</v>
      </c>
      <c r="Q186" s="43">
        <v>3</v>
      </c>
      <c r="R186" s="222">
        <v>1</v>
      </c>
      <c r="S186" s="99" t="s">
        <v>32</v>
      </c>
      <c r="T186" s="99" t="s">
        <v>33</v>
      </c>
      <c r="U186" s="99" t="s">
        <v>34</v>
      </c>
      <c r="V186" s="99" t="s">
        <v>210</v>
      </c>
      <c r="W186" s="282" t="s">
        <v>215</v>
      </c>
      <c r="X186" s="304">
        <v>0</v>
      </c>
      <c r="Y186" s="222" t="s">
        <v>475</v>
      </c>
      <c r="Z186" s="222" t="s">
        <v>475</v>
      </c>
      <c r="AA186" s="228" t="s">
        <v>19</v>
      </c>
      <c r="AB186" s="228" t="s">
        <v>475</v>
      </c>
      <c r="AC186" s="282" t="s">
        <v>396</v>
      </c>
      <c r="AD186" s="510" t="s">
        <v>35</v>
      </c>
      <c r="AE186" s="511">
        <v>0.68</v>
      </c>
      <c r="AF186" s="511" t="s">
        <v>215</v>
      </c>
      <c r="AG186" s="282" t="s">
        <v>215</v>
      </c>
      <c r="AH186" s="286" t="s">
        <v>215</v>
      </c>
      <c r="AI186" s="258" t="s">
        <v>215</v>
      </c>
      <c r="AJ186" s="222" t="s">
        <v>210</v>
      </c>
      <c r="AK186" s="222" t="s">
        <v>215</v>
      </c>
      <c r="AL186" s="222">
        <v>1000</v>
      </c>
      <c r="AM186" s="222">
        <v>100</v>
      </c>
      <c r="AN186" s="232">
        <v>115</v>
      </c>
      <c r="AO186" s="98">
        <v>2.39</v>
      </c>
      <c r="AP186" s="234">
        <v>4.22</v>
      </c>
      <c r="AQ186" s="237">
        <v>46.26</v>
      </c>
      <c r="AR186" s="187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</row>
    <row r="187" spans="1:238" s="5" customFormat="1" ht="51">
      <c r="A187" s="267"/>
      <c r="B187" s="268">
        <v>195</v>
      </c>
      <c r="C187" s="181"/>
      <c r="D187" s="222"/>
      <c r="E187" s="220">
        <v>39682</v>
      </c>
      <c r="F187" s="222" t="s">
        <v>621</v>
      </c>
      <c r="G187" s="222" t="s">
        <v>273</v>
      </c>
      <c r="H187" s="99" t="s">
        <v>792</v>
      </c>
      <c r="I187" s="99" t="s">
        <v>12</v>
      </c>
      <c r="J187" s="99" t="s">
        <v>13</v>
      </c>
      <c r="K187" s="282">
        <v>1</v>
      </c>
      <c r="L187" s="296" t="s">
        <v>30</v>
      </c>
      <c r="M187" s="222">
        <v>2</v>
      </c>
      <c r="N187" s="471">
        <v>2.2</v>
      </c>
      <c r="O187" s="98" t="s">
        <v>31</v>
      </c>
      <c r="P187" s="167">
        <v>3072</v>
      </c>
      <c r="Q187" s="43">
        <v>3</v>
      </c>
      <c r="R187" s="222">
        <v>1</v>
      </c>
      <c r="S187" s="99" t="s">
        <v>32</v>
      </c>
      <c r="T187" s="99" t="s">
        <v>33</v>
      </c>
      <c r="U187" s="99" t="s">
        <v>34</v>
      </c>
      <c r="V187" s="99" t="s">
        <v>210</v>
      </c>
      <c r="W187" s="282" t="s">
        <v>215</v>
      </c>
      <c r="X187" s="304">
        <v>0</v>
      </c>
      <c r="Y187" s="222" t="s">
        <v>475</v>
      </c>
      <c r="Z187" s="222" t="s">
        <v>475</v>
      </c>
      <c r="AA187" s="228" t="s">
        <v>19</v>
      </c>
      <c r="AB187" s="228" t="s">
        <v>475</v>
      </c>
      <c r="AC187" s="282" t="s">
        <v>396</v>
      </c>
      <c r="AD187" s="510" t="s">
        <v>35</v>
      </c>
      <c r="AE187" s="511">
        <v>0.68</v>
      </c>
      <c r="AF187" s="511" t="s">
        <v>215</v>
      </c>
      <c r="AG187" s="282" t="s">
        <v>215</v>
      </c>
      <c r="AH187" s="286" t="s">
        <v>215</v>
      </c>
      <c r="AI187" s="258" t="s">
        <v>215</v>
      </c>
      <c r="AJ187" s="222" t="s">
        <v>210</v>
      </c>
      <c r="AK187" s="222" t="s">
        <v>215</v>
      </c>
      <c r="AL187" s="222">
        <v>1000</v>
      </c>
      <c r="AM187" s="222">
        <v>100</v>
      </c>
      <c r="AN187" s="232">
        <v>230</v>
      </c>
      <c r="AO187" s="98">
        <v>2.43</v>
      </c>
      <c r="AP187" s="234" t="s">
        <v>36</v>
      </c>
      <c r="AQ187" s="237">
        <v>45.32</v>
      </c>
      <c r="AR187" s="187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1"/>
      <c r="BN187" s="101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1"/>
      <c r="BZ187" s="101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1"/>
      <c r="CM187" s="101"/>
      <c r="CN187" s="101"/>
      <c r="CO187" s="101"/>
      <c r="CP187" s="101"/>
      <c r="CQ187" s="101"/>
      <c r="CR187" s="101"/>
      <c r="CS187" s="101"/>
      <c r="CT187" s="101"/>
      <c r="CU187" s="101"/>
      <c r="CV187" s="101"/>
      <c r="CW187" s="101"/>
      <c r="CX187" s="101"/>
      <c r="CY187" s="101"/>
      <c r="CZ187" s="101"/>
      <c r="DA187" s="101"/>
      <c r="DB187" s="101"/>
      <c r="DC187" s="101"/>
      <c r="DD187" s="101"/>
      <c r="DE187" s="101"/>
      <c r="DF187" s="101"/>
      <c r="DG187" s="101"/>
      <c r="DH187" s="101"/>
      <c r="DI187" s="101"/>
      <c r="DJ187" s="101"/>
      <c r="DK187" s="101"/>
      <c r="DL187" s="101"/>
      <c r="DM187" s="101"/>
      <c r="DN187" s="101"/>
      <c r="DO187" s="101"/>
      <c r="DP187" s="101"/>
      <c r="DQ187" s="101"/>
      <c r="DR187" s="101"/>
      <c r="DS187" s="101"/>
      <c r="DT187" s="101"/>
      <c r="DU187" s="101"/>
      <c r="DV187" s="101"/>
      <c r="DW187" s="101"/>
      <c r="DX187" s="101"/>
      <c r="DY187" s="101"/>
      <c r="DZ187" s="101"/>
      <c r="EA187" s="101"/>
      <c r="EB187" s="101"/>
      <c r="EC187" s="101"/>
      <c r="ED187" s="101"/>
      <c r="EE187" s="101"/>
      <c r="EF187" s="101"/>
      <c r="EG187" s="101"/>
      <c r="EH187" s="101"/>
      <c r="EI187" s="101"/>
      <c r="EJ187" s="101"/>
      <c r="EK187" s="101"/>
      <c r="EL187" s="101"/>
      <c r="EM187" s="101"/>
      <c r="EN187" s="101"/>
      <c r="EO187" s="101"/>
      <c r="EP187" s="101"/>
      <c r="EQ187" s="101"/>
      <c r="ER187" s="101"/>
      <c r="ES187" s="101"/>
      <c r="ET187" s="101"/>
      <c r="EU187" s="101"/>
      <c r="EV187" s="101"/>
      <c r="EW187" s="101"/>
      <c r="EX187" s="101"/>
      <c r="EY187" s="101"/>
      <c r="EZ187" s="101"/>
      <c r="FA187" s="101"/>
      <c r="FB187" s="101"/>
      <c r="FC187" s="101"/>
      <c r="FD187" s="101"/>
      <c r="FE187" s="101"/>
      <c r="FF187" s="101"/>
      <c r="FG187" s="101"/>
      <c r="FH187" s="101"/>
      <c r="FI187" s="101"/>
      <c r="FJ187" s="101"/>
      <c r="FK187" s="101"/>
      <c r="FL187" s="101"/>
      <c r="FM187" s="101"/>
      <c r="FN187" s="101"/>
      <c r="FO187" s="101"/>
      <c r="FP187" s="101"/>
      <c r="FQ187" s="101"/>
      <c r="FR187" s="101"/>
      <c r="FS187" s="101"/>
      <c r="FT187" s="101"/>
      <c r="FU187" s="101"/>
      <c r="FV187" s="101"/>
      <c r="FW187" s="101"/>
      <c r="FX187" s="101"/>
      <c r="FY187" s="101"/>
      <c r="FZ187" s="101"/>
      <c r="GA187" s="101"/>
      <c r="GB187" s="101"/>
      <c r="GC187" s="101"/>
      <c r="GD187" s="101"/>
      <c r="GE187" s="101"/>
      <c r="GF187" s="101"/>
      <c r="GG187" s="101"/>
      <c r="GH187" s="101"/>
      <c r="GI187" s="101"/>
      <c r="GJ187" s="101"/>
      <c r="GK187" s="101"/>
      <c r="GL187" s="101"/>
      <c r="GM187" s="101"/>
      <c r="GN187" s="101"/>
      <c r="GO187" s="101"/>
      <c r="GP187" s="101"/>
      <c r="GQ187" s="101"/>
      <c r="GR187" s="101"/>
      <c r="GS187" s="101"/>
      <c r="GT187" s="101"/>
      <c r="GU187" s="101"/>
      <c r="GV187" s="101"/>
      <c r="GW187" s="101"/>
      <c r="GX187" s="101"/>
      <c r="GY187" s="101"/>
      <c r="GZ187" s="101"/>
      <c r="HA187" s="101"/>
      <c r="HB187" s="101"/>
      <c r="HC187" s="101"/>
      <c r="HD187" s="101"/>
      <c r="HE187" s="101"/>
      <c r="HF187" s="101"/>
      <c r="HG187" s="101"/>
      <c r="HH187" s="101"/>
      <c r="HI187" s="101"/>
      <c r="HJ187" s="101"/>
      <c r="HK187" s="101"/>
      <c r="HL187" s="101"/>
      <c r="HM187" s="101"/>
      <c r="HN187" s="101"/>
      <c r="HO187" s="101"/>
      <c r="HP187" s="101"/>
      <c r="HQ187" s="101"/>
      <c r="HR187" s="101"/>
      <c r="HS187" s="101"/>
      <c r="HT187" s="101"/>
      <c r="HU187" s="101"/>
      <c r="HV187" s="101"/>
      <c r="HW187" s="101"/>
      <c r="HX187" s="101"/>
      <c r="HY187" s="101"/>
      <c r="HZ187" s="101"/>
      <c r="IA187" s="101"/>
      <c r="IB187" s="101"/>
      <c r="IC187" s="101"/>
      <c r="ID187" s="101"/>
    </row>
    <row r="188" spans="1:238" s="5" customFormat="1" ht="63.75">
      <c r="A188" s="267"/>
      <c r="B188" s="268">
        <v>196</v>
      </c>
      <c r="C188" s="181"/>
      <c r="D188" s="222"/>
      <c r="E188" s="220">
        <v>39682</v>
      </c>
      <c r="F188" s="222" t="s">
        <v>621</v>
      </c>
      <c r="G188" s="222" t="s">
        <v>273</v>
      </c>
      <c r="H188" s="99" t="s">
        <v>792</v>
      </c>
      <c r="I188" s="99" t="s">
        <v>12</v>
      </c>
      <c r="J188" s="99" t="s">
        <v>13</v>
      </c>
      <c r="K188" s="282">
        <v>1</v>
      </c>
      <c r="L188" s="296" t="s">
        <v>37</v>
      </c>
      <c r="M188" s="222">
        <v>2</v>
      </c>
      <c r="N188" s="471">
        <v>3.16</v>
      </c>
      <c r="O188" s="98" t="s">
        <v>31</v>
      </c>
      <c r="P188" s="167">
        <v>3072</v>
      </c>
      <c r="Q188" s="43">
        <v>3</v>
      </c>
      <c r="R188" s="222">
        <v>1</v>
      </c>
      <c r="S188" s="99" t="s">
        <v>32</v>
      </c>
      <c r="T188" s="99" t="s">
        <v>33</v>
      </c>
      <c r="U188" s="99" t="s">
        <v>34</v>
      </c>
      <c r="V188" s="99" t="s">
        <v>210</v>
      </c>
      <c r="W188" s="282" t="s">
        <v>215</v>
      </c>
      <c r="X188" s="304">
        <v>0</v>
      </c>
      <c r="Y188" s="222" t="s">
        <v>475</v>
      </c>
      <c r="Z188" s="222" t="s">
        <v>475</v>
      </c>
      <c r="AA188" s="228" t="s">
        <v>19</v>
      </c>
      <c r="AB188" s="228" t="s">
        <v>475</v>
      </c>
      <c r="AC188" s="282" t="s">
        <v>396</v>
      </c>
      <c r="AD188" s="510" t="s">
        <v>35</v>
      </c>
      <c r="AE188" s="511">
        <v>0.68</v>
      </c>
      <c r="AF188" s="511" t="s">
        <v>215</v>
      </c>
      <c r="AG188" s="282" t="s">
        <v>215</v>
      </c>
      <c r="AH188" s="286" t="s">
        <v>215</v>
      </c>
      <c r="AI188" s="258" t="s">
        <v>215</v>
      </c>
      <c r="AJ188" s="222" t="s">
        <v>210</v>
      </c>
      <c r="AK188" s="222" t="s">
        <v>215</v>
      </c>
      <c r="AL188" s="222">
        <v>1000</v>
      </c>
      <c r="AM188" s="222">
        <v>100</v>
      </c>
      <c r="AN188" s="232">
        <v>115</v>
      </c>
      <c r="AO188" s="98">
        <v>2.39</v>
      </c>
      <c r="AP188" s="234">
        <v>4.2</v>
      </c>
      <c r="AQ188" s="237">
        <v>52</v>
      </c>
      <c r="AR188" s="187"/>
      <c r="AS188" s="144"/>
      <c r="AT188" s="144"/>
      <c r="AU188" s="144"/>
      <c r="AV188" s="144"/>
      <c r="AW188" s="144"/>
      <c r="AX188" s="144"/>
      <c r="AY188" s="144"/>
      <c r="AZ188" s="144"/>
      <c r="BA188" s="144"/>
      <c r="BB188" s="144"/>
      <c r="BC188" s="144"/>
      <c r="BD188" s="144"/>
      <c r="BE188" s="144"/>
      <c r="BF188" s="144"/>
      <c r="BG188" s="144"/>
      <c r="BH188" s="144"/>
      <c r="BI188" s="144"/>
      <c r="BJ188" s="144"/>
      <c r="BK188" s="144"/>
      <c r="BL188" s="144"/>
      <c r="BM188" s="144"/>
      <c r="BN188" s="144"/>
      <c r="BO188" s="144"/>
      <c r="BP188" s="144"/>
      <c r="BQ188" s="144"/>
      <c r="BR188" s="144"/>
      <c r="BS188" s="144"/>
      <c r="BT188" s="144"/>
      <c r="BU188" s="144"/>
      <c r="BV188" s="144"/>
      <c r="BW188" s="144"/>
      <c r="BX188" s="144"/>
      <c r="BY188" s="144"/>
      <c r="BZ188" s="144"/>
      <c r="CA188" s="144"/>
      <c r="CB188" s="144"/>
      <c r="CC188" s="144"/>
      <c r="CD188" s="144"/>
      <c r="CE188" s="144"/>
      <c r="CF188" s="144"/>
      <c r="CG188" s="144"/>
      <c r="CH188" s="144"/>
      <c r="CI188" s="144"/>
      <c r="CJ188" s="144"/>
      <c r="CK188" s="144"/>
      <c r="CL188" s="144"/>
      <c r="CM188" s="144"/>
      <c r="CN188" s="144"/>
      <c r="CO188" s="144"/>
      <c r="CP188" s="144"/>
      <c r="CQ188" s="144"/>
      <c r="CR188" s="144"/>
      <c r="CS188" s="144"/>
      <c r="CT188" s="144"/>
      <c r="CU188" s="144"/>
      <c r="CV188" s="144"/>
      <c r="CW188" s="144"/>
      <c r="CX188" s="144"/>
      <c r="CY188" s="144"/>
      <c r="CZ188" s="144"/>
      <c r="DA188" s="144"/>
      <c r="DB188" s="144"/>
      <c r="DC188" s="144"/>
      <c r="DD188" s="144"/>
      <c r="DE188" s="144"/>
      <c r="DF188" s="144"/>
      <c r="DG188" s="144"/>
      <c r="DH188" s="144"/>
      <c r="DI188" s="144"/>
      <c r="DJ188" s="144"/>
      <c r="DK188" s="144"/>
      <c r="DL188" s="144"/>
      <c r="DM188" s="144"/>
      <c r="DN188" s="144"/>
      <c r="DO188" s="144"/>
      <c r="DP188" s="144"/>
      <c r="DQ188" s="144"/>
      <c r="DR188" s="144"/>
      <c r="DS188" s="144"/>
      <c r="DT188" s="144"/>
      <c r="DU188" s="144"/>
      <c r="DV188" s="144"/>
      <c r="DW188" s="144"/>
      <c r="DX188" s="144"/>
      <c r="DY188" s="144"/>
      <c r="DZ188" s="144"/>
      <c r="EA188" s="144"/>
      <c r="EB188" s="144"/>
      <c r="EC188" s="144"/>
      <c r="ED188" s="144"/>
      <c r="EE188" s="144"/>
      <c r="EF188" s="144"/>
      <c r="EG188" s="144"/>
      <c r="EH188" s="144"/>
      <c r="EI188" s="144"/>
      <c r="EJ188" s="144"/>
      <c r="EK188" s="144"/>
      <c r="EL188" s="144"/>
      <c r="EM188" s="144"/>
      <c r="EN188" s="144"/>
      <c r="EO188" s="144"/>
      <c r="EP188" s="144"/>
      <c r="EQ188" s="144"/>
      <c r="ER188" s="144"/>
      <c r="ES188" s="144"/>
      <c r="ET188" s="144"/>
      <c r="EU188" s="144"/>
      <c r="EV188" s="144"/>
      <c r="EW188" s="144"/>
      <c r="EX188" s="144"/>
      <c r="EY188" s="144"/>
      <c r="EZ188" s="144"/>
      <c r="FA188" s="144"/>
      <c r="FB188" s="144"/>
      <c r="FC188" s="144"/>
      <c r="FD188" s="144"/>
      <c r="FE188" s="144"/>
      <c r="FF188" s="144"/>
      <c r="FG188" s="144"/>
      <c r="FH188" s="144"/>
      <c r="FI188" s="144"/>
      <c r="FJ188" s="144"/>
      <c r="FK188" s="144"/>
      <c r="FL188" s="144"/>
      <c r="FM188" s="144"/>
      <c r="FN188" s="144"/>
      <c r="FO188" s="144"/>
      <c r="FP188" s="144"/>
      <c r="FQ188" s="144"/>
      <c r="FR188" s="144"/>
      <c r="FS188" s="144"/>
      <c r="FT188" s="144"/>
      <c r="FU188" s="144"/>
      <c r="FV188" s="144"/>
      <c r="FW188" s="144"/>
      <c r="FX188" s="144"/>
      <c r="FY188" s="144"/>
      <c r="FZ188" s="144"/>
      <c r="GA188" s="144"/>
      <c r="GB188" s="144"/>
      <c r="GC188" s="144"/>
      <c r="GD188" s="144"/>
      <c r="GE188" s="144"/>
      <c r="GF188" s="144"/>
      <c r="GG188" s="144"/>
      <c r="GH188" s="144"/>
      <c r="GI188" s="144"/>
      <c r="GJ188" s="144"/>
      <c r="GK188" s="144"/>
      <c r="GL188" s="144"/>
      <c r="GM188" s="144"/>
      <c r="GN188" s="144"/>
      <c r="GO188" s="144"/>
      <c r="GP188" s="144"/>
      <c r="GQ188" s="144"/>
      <c r="GR188" s="144"/>
      <c r="GS188" s="144"/>
      <c r="GT188" s="144"/>
      <c r="GU188" s="144"/>
      <c r="GV188" s="144"/>
      <c r="GW188" s="144"/>
      <c r="GX188" s="144"/>
      <c r="GY188" s="144"/>
      <c r="GZ188" s="144"/>
      <c r="HA188" s="144"/>
      <c r="HB188" s="144"/>
      <c r="HC188" s="144"/>
      <c r="HD188" s="144"/>
      <c r="HE188" s="144"/>
      <c r="HF188" s="144"/>
      <c r="HG188" s="144"/>
      <c r="HH188" s="144"/>
      <c r="HI188" s="144"/>
      <c r="HJ188" s="144"/>
      <c r="HK188" s="144"/>
      <c r="HL188" s="144"/>
      <c r="HM188" s="144"/>
      <c r="HN188" s="144"/>
      <c r="HO188" s="144"/>
      <c r="HP188" s="144"/>
      <c r="HQ188" s="144"/>
      <c r="HR188" s="144"/>
      <c r="HS188" s="144"/>
      <c r="HT188" s="144"/>
      <c r="HU188" s="144"/>
      <c r="HV188" s="144"/>
      <c r="HW188" s="144"/>
      <c r="HX188" s="144"/>
      <c r="HY188" s="144"/>
      <c r="HZ188" s="144"/>
      <c r="IA188" s="144"/>
      <c r="IB188" s="144"/>
      <c r="IC188" s="144"/>
      <c r="ID188" s="144"/>
    </row>
    <row r="189" spans="1:238" s="5" customFormat="1" ht="63.75">
      <c r="A189" s="267"/>
      <c r="B189" s="268">
        <v>197</v>
      </c>
      <c r="C189" s="181"/>
      <c r="D189" s="222"/>
      <c r="E189" s="220">
        <v>39682</v>
      </c>
      <c r="F189" s="222" t="s">
        <v>621</v>
      </c>
      <c r="G189" s="222" t="s">
        <v>273</v>
      </c>
      <c r="H189" s="99" t="s">
        <v>792</v>
      </c>
      <c r="I189" s="99" t="s">
        <v>12</v>
      </c>
      <c r="J189" s="99" t="s">
        <v>13</v>
      </c>
      <c r="K189" s="282">
        <v>1</v>
      </c>
      <c r="L189" s="296" t="s">
        <v>37</v>
      </c>
      <c r="M189" s="222">
        <v>2</v>
      </c>
      <c r="N189" s="471">
        <v>3.16</v>
      </c>
      <c r="O189" s="98" t="s">
        <v>31</v>
      </c>
      <c r="P189" s="167">
        <v>3072</v>
      </c>
      <c r="Q189" s="43">
        <v>3</v>
      </c>
      <c r="R189" s="222">
        <v>1</v>
      </c>
      <c r="S189" s="99" t="s">
        <v>32</v>
      </c>
      <c r="T189" s="99" t="s">
        <v>33</v>
      </c>
      <c r="U189" s="99" t="s">
        <v>34</v>
      </c>
      <c r="V189" s="99" t="s">
        <v>210</v>
      </c>
      <c r="W189" s="282" t="s">
        <v>215</v>
      </c>
      <c r="X189" s="304">
        <v>0</v>
      </c>
      <c r="Y189" s="222" t="s">
        <v>475</v>
      </c>
      <c r="Z189" s="222" t="s">
        <v>475</v>
      </c>
      <c r="AA189" s="228" t="s">
        <v>19</v>
      </c>
      <c r="AB189" s="228" t="s">
        <v>475</v>
      </c>
      <c r="AC189" s="282" t="s">
        <v>396</v>
      </c>
      <c r="AD189" s="510" t="s">
        <v>35</v>
      </c>
      <c r="AE189" s="511">
        <v>0.68</v>
      </c>
      <c r="AF189" s="511" t="s">
        <v>215</v>
      </c>
      <c r="AG189" s="282" t="s">
        <v>215</v>
      </c>
      <c r="AH189" s="286" t="s">
        <v>215</v>
      </c>
      <c r="AI189" s="258" t="s">
        <v>215</v>
      </c>
      <c r="AJ189" s="222" t="s">
        <v>210</v>
      </c>
      <c r="AK189" s="222" t="s">
        <v>215</v>
      </c>
      <c r="AL189" s="222">
        <v>1000</v>
      </c>
      <c r="AM189" s="222">
        <v>100</v>
      </c>
      <c r="AN189" s="232">
        <v>230</v>
      </c>
      <c r="AO189" s="98">
        <v>2.43</v>
      </c>
      <c r="AP189" s="234">
        <v>4.23</v>
      </c>
      <c r="AQ189" s="237">
        <v>51.3</v>
      </c>
      <c r="AR189" s="187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100"/>
      <c r="BS189" s="100"/>
      <c r="BT189" s="100"/>
      <c r="BU189" s="100"/>
      <c r="BV189" s="100"/>
      <c r="BW189" s="100"/>
      <c r="BX189" s="100"/>
      <c r="BY189" s="100"/>
      <c r="BZ189" s="100"/>
      <c r="CA189" s="100"/>
      <c r="CB189" s="100"/>
      <c r="CC189" s="100"/>
      <c r="CD189" s="100"/>
      <c r="CE189" s="100"/>
      <c r="CF189" s="100"/>
      <c r="CG189" s="100"/>
      <c r="CH189" s="100"/>
      <c r="CI189" s="100"/>
      <c r="CJ189" s="100"/>
      <c r="CK189" s="100"/>
      <c r="CL189" s="100"/>
      <c r="CM189" s="100"/>
      <c r="CN189" s="100"/>
      <c r="CO189" s="100"/>
      <c r="CP189" s="100"/>
      <c r="CQ189" s="100"/>
      <c r="CR189" s="100"/>
      <c r="CS189" s="100"/>
      <c r="CT189" s="100"/>
      <c r="CU189" s="100"/>
      <c r="CV189" s="100"/>
      <c r="CW189" s="100"/>
      <c r="CX189" s="100"/>
      <c r="CY189" s="100"/>
      <c r="CZ189" s="100"/>
      <c r="DA189" s="100"/>
      <c r="DB189" s="100"/>
      <c r="DC189" s="100"/>
      <c r="DD189" s="100"/>
      <c r="DE189" s="100"/>
      <c r="DF189" s="100"/>
      <c r="DG189" s="100"/>
      <c r="DH189" s="100"/>
      <c r="DI189" s="100"/>
      <c r="DJ189" s="100"/>
      <c r="DK189" s="100"/>
      <c r="DL189" s="100"/>
      <c r="DM189" s="100"/>
      <c r="DN189" s="100"/>
      <c r="DO189" s="100"/>
      <c r="DP189" s="100"/>
      <c r="DQ189" s="100"/>
      <c r="DR189" s="100"/>
      <c r="DS189" s="100"/>
      <c r="DT189" s="100"/>
      <c r="DU189" s="100"/>
      <c r="DV189" s="100"/>
      <c r="DW189" s="100"/>
      <c r="DX189" s="100"/>
      <c r="DY189" s="100"/>
      <c r="DZ189" s="100"/>
      <c r="EA189" s="100"/>
      <c r="EB189" s="100"/>
      <c r="EC189" s="100"/>
      <c r="ED189" s="100"/>
      <c r="EE189" s="100"/>
      <c r="EF189" s="100"/>
      <c r="EG189" s="100"/>
      <c r="EH189" s="100"/>
      <c r="EI189" s="100"/>
      <c r="EJ189" s="100"/>
      <c r="EK189" s="100"/>
      <c r="EL189" s="100"/>
      <c r="EM189" s="100"/>
      <c r="EN189" s="100"/>
      <c r="EO189" s="100"/>
      <c r="EP189" s="100"/>
      <c r="EQ189" s="100"/>
      <c r="ER189" s="100"/>
      <c r="ES189" s="100"/>
      <c r="ET189" s="100"/>
      <c r="EU189" s="100"/>
      <c r="EV189" s="100"/>
      <c r="EW189" s="100"/>
      <c r="EX189" s="100"/>
      <c r="EY189" s="100"/>
      <c r="EZ189" s="100"/>
      <c r="FA189" s="100"/>
      <c r="FB189" s="100"/>
      <c r="FC189" s="100"/>
      <c r="FD189" s="100"/>
      <c r="FE189" s="100"/>
      <c r="FF189" s="100"/>
      <c r="FG189" s="100"/>
      <c r="FH189" s="100"/>
      <c r="FI189" s="100"/>
      <c r="FJ189" s="100"/>
      <c r="FK189" s="100"/>
      <c r="FL189" s="100"/>
      <c r="FM189" s="100"/>
      <c r="FN189" s="100"/>
      <c r="FO189" s="100"/>
      <c r="FP189" s="100"/>
      <c r="FQ189" s="100"/>
      <c r="FR189" s="100"/>
      <c r="FS189" s="100"/>
      <c r="FT189" s="100"/>
      <c r="FU189" s="100"/>
      <c r="FV189" s="100"/>
      <c r="FW189" s="100"/>
      <c r="FX189" s="100"/>
      <c r="FY189" s="100"/>
      <c r="FZ189" s="100"/>
      <c r="GA189" s="100"/>
      <c r="GB189" s="100"/>
      <c r="GC189" s="100"/>
      <c r="GD189" s="100"/>
      <c r="GE189" s="100"/>
      <c r="GF189" s="100"/>
      <c r="GG189" s="100"/>
      <c r="GH189" s="100"/>
      <c r="GI189" s="100"/>
      <c r="GJ189" s="100"/>
      <c r="GK189" s="100"/>
      <c r="GL189" s="100"/>
      <c r="GM189" s="100"/>
      <c r="GN189" s="100"/>
      <c r="GO189" s="100"/>
      <c r="GP189" s="100"/>
      <c r="GQ189" s="100"/>
      <c r="GR189" s="100"/>
      <c r="GS189" s="100"/>
      <c r="GT189" s="100"/>
      <c r="GU189" s="100"/>
      <c r="GV189" s="100"/>
      <c r="GW189" s="100"/>
      <c r="GX189" s="100"/>
      <c r="GY189" s="100"/>
      <c r="GZ189" s="100"/>
      <c r="HA189" s="100"/>
      <c r="HB189" s="100"/>
      <c r="HC189" s="100"/>
      <c r="HD189" s="100"/>
      <c r="HE189" s="100"/>
      <c r="HF189" s="100"/>
      <c r="HG189" s="100"/>
      <c r="HH189" s="100"/>
      <c r="HI189" s="100"/>
      <c r="HJ189" s="100"/>
      <c r="HK189" s="100"/>
      <c r="HL189" s="100"/>
      <c r="HM189" s="100"/>
      <c r="HN189" s="100"/>
      <c r="HO189" s="100"/>
      <c r="HP189" s="100"/>
      <c r="HQ189" s="100"/>
      <c r="HR189" s="100"/>
      <c r="HS189" s="100"/>
      <c r="HT189" s="100"/>
      <c r="HU189" s="100"/>
      <c r="HV189" s="100"/>
      <c r="HW189" s="100"/>
      <c r="HX189" s="100"/>
      <c r="HY189" s="100"/>
      <c r="HZ189" s="100"/>
      <c r="IA189" s="100"/>
      <c r="IB189" s="100"/>
      <c r="IC189" s="100"/>
      <c r="ID189" s="100"/>
    </row>
    <row r="190" spans="1:238" s="5" customFormat="1" ht="14.25">
      <c r="A190" s="267"/>
      <c r="B190" s="268">
        <v>198</v>
      </c>
      <c r="C190" s="181"/>
      <c r="D190" s="98"/>
      <c r="E190" s="103">
        <v>39692</v>
      </c>
      <c r="F190" s="98" t="s">
        <v>621</v>
      </c>
      <c r="G190" s="98" t="s">
        <v>273</v>
      </c>
      <c r="H190" s="99" t="s">
        <v>22</v>
      </c>
      <c r="I190" s="99" t="s">
        <v>12</v>
      </c>
      <c r="J190" s="99" t="s">
        <v>13</v>
      </c>
      <c r="K190" s="197">
        <v>1</v>
      </c>
      <c r="L190" s="295" t="s">
        <v>38</v>
      </c>
      <c r="M190" s="98">
        <v>2</v>
      </c>
      <c r="N190" s="470">
        <v>2.4</v>
      </c>
      <c r="O190" s="98" t="s">
        <v>31</v>
      </c>
      <c r="P190" s="167">
        <v>3072</v>
      </c>
      <c r="Q190" s="43">
        <v>3</v>
      </c>
      <c r="R190" s="98">
        <v>1</v>
      </c>
      <c r="S190" s="99">
        <v>320</v>
      </c>
      <c r="T190" s="99" t="s">
        <v>33</v>
      </c>
      <c r="U190" s="99" t="s">
        <v>397</v>
      </c>
      <c r="V190" s="99" t="s">
        <v>397</v>
      </c>
      <c r="W190" s="197" t="s">
        <v>210</v>
      </c>
      <c r="X190" s="181">
        <v>0</v>
      </c>
      <c r="Y190" s="98" t="s">
        <v>475</v>
      </c>
      <c r="Z190" s="98">
        <v>128</v>
      </c>
      <c r="AA190" s="263" t="s">
        <v>19</v>
      </c>
      <c r="AB190" s="228" t="s">
        <v>475</v>
      </c>
      <c r="AC190" s="197" t="s">
        <v>20</v>
      </c>
      <c r="AD190" s="508" t="s">
        <v>35</v>
      </c>
      <c r="AE190" s="509">
        <v>0.65</v>
      </c>
      <c r="AF190" s="509" t="s">
        <v>210</v>
      </c>
      <c r="AG190" s="197" t="s">
        <v>215</v>
      </c>
      <c r="AH190" s="285" t="s">
        <v>215</v>
      </c>
      <c r="AI190" s="98" t="s">
        <v>210</v>
      </c>
      <c r="AJ190" s="98" t="s">
        <v>210</v>
      </c>
      <c r="AK190" s="98" t="s">
        <v>215</v>
      </c>
      <c r="AL190" s="98">
        <v>1000</v>
      </c>
      <c r="AM190" s="98">
        <v>100</v>
      </c>
      <c r="AN190" s="98">
        <v>115</v>
      </c>
      <c r="AO190" s="98">
        <v>2.48</v>
      </c>
      <c r="AP190" s="98">
        <v>4.26</v>
      </c>
      <c r="AQ190" s="238">
        <v>53.83</v>
      </c>
      <c r="AR190" s="187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</row>
    <row r="191" spans="1:238" ht="14.25">
      <c r="A191" s="267"/>
      <c r="B191" s="268">
        <v>199</v>
      </c>
      <c r="C191" s="181"/>
      <c r="D191" s="98"/>
      <c r="E191" s="103">
        <v>39692</v>
      </c>
      <c r="F191" s="98" t="s">
        <v>621</v>
      </c>
      <c r="G191" s="98" t="s">
        <v>273</v>
      </c>
      <c r="H191" s="99" t="s">
        <v>22</v>
      </c>
      <c r="I191" s="99" t="s">
        <v>12</v>
      </c>
      <c r="J191" s="99" t="s">
        <v>13</v>
      </c>
      <c r="K191" s="197">
        <v>1</v>
      </c>
      <c r="L191" s="295" t="s">
        <v>38</v>
      </c>
      <c r="M191" s="98">
        <v>2</v>
      </c>
      <c r="N191" s="470">
        <v>2.4</v>
      </c>
      <c r="O191" s="98" t="s">
        <v>31</v>
      </c>
      <c r="P191" s="167">
        <v>3072</v>
      </c>
      <c r="Q191" s="43">
        <v>3</v>
      </c>
      <c r="R191" s="98">
        <v>1</v>
      </c>
      <c r="S191" s="99">
        <v>320</v>
      </c>
      <c r="T191" s="99" t="s">
        <v>33</v>
      </c>
      <c r="U191" s="99" t="s">
        <v>397</v>
      </c>
      <c r="V191" s="99" t="s">
        <v>397</v>
      </c>
      <c r="W191" s="197" t="s">
        <v>210</v>
      </c>
      <c r="X191" s="181">
        <v>0</v>
      </c>
      <c r="Y191" s="98" t="s">
        <v>475</v>
      </c>
      <c r="Z191" s="98">
        <v>128</v>
      </c>
      <c r="AA191" s="263" t="s">
        <v>19</v>
      </c>
      <c r="AB191" s="228" t="s">
        <v>475</v>
      </c>
      <c r="AC191" s="197" t="s">
        <v>20</v>
      </c>
      <c r="AD191" s="508" t="s">
        <v>35</v>
      </c>
      <c r="AE191" s="509">
        <v>0.65</v>
      </c>
      <c r="AF191" s="509" t="s">
        <v>210</v>
      </c>
      <c r="AG191" s="197" t="s">
        <v>215</v>
      </c>
      <c r="AH191" s="285" t="s">
        <v>215</v>
      </c>
      <c r="AI191" s="98" t="s">
        <v>210</v>
      </c>
      <c r="AJ191" s="98" t="s">
        <v>210</v>
      </c>
      <c r="AK191" s="98" t="s">
        <v>215</v>
      </c>
      <c r="AL191" s="98">
        <v>1000</v>
      </c>
      <c r="AM191" s="98">
        <v>100</v>
      </c>
      <c r="AN191" s="98">
        <v>230</v>
      </c>
      <c r="AO191" s="98">
        <v>2.56</v>
      </c>
      <c r="AP191" s="98">
        <v>4.33</v>
      </c>
      <c r="AQ191" s="238">
        <v>49.55</v>
      </c>
      <c r="AR191" s="187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</row>
    <row r="192" spans="1:44" s="5" customFormat="1" ht="14.25">
      <c r="A192" s="267"/>
      <c r="B192" s="268">
        <v>200</v>
      </c>
      <c r="C192" s="181"/>
      <c r="D192" s="98"/>
      <c r="E192" s="103">
        <v>39692</v>
      </c>
      <c r="F192" s="98" t="s">
        <v>621</v>
      </c>
      <c r="G192" s="98" t="s">
        <v>273</v>
      </c>
      <c r="H192" s="99" t="s">
        <v>22</v>
      </c>
      <c r="I192" s="99" t="s">
        <v>12</v>
      </c>
      <c r="J192" s="99" t="s">
        <v>13</v>
      </c>
      <c r="K192" s="197">
        <v>1</v>
      </c>
      <c r="L192" s="295" t="s">
        <v>39</v>
      </c>
      <c r="M192" s="98">
        <v>2</v>
      </c>
      <c r="N192" s="470">
        <v>3.17</v>
      </c>
      <c r="O192" s="98" t="s">
        <v>31</v>
      </c>
      <c r="P192" s="222">
        <v>3072</v>
      </c>
      <c r="Q192" s="43">
        <v>3</v>
      </c>
      <c r="R192" s="98">
        <v>1</v>
      </c>
      <c r="S192" s="99">
        <v>320</v>
      </c>
      <c r="T192" s="99" t="s">
        <v>33</v>
      </c>
      <c r="U192" s="99" t="s">
        <v>397</v>
      </c>
      <c r="V192" s="99" t="s">
        <v>397</v>
      </c>
      <c r="W192" s="197" t="s">
        <v>210</v>
      </c>
      <c r="X192" s="181">
        <v>0</v>
      </c>
      <c r="Y192" s="98" t="s">
        <v>475</v>
      </c>
      <c r="Z192" s="98">
        <v>128</v>
      </c>
      <c r="AA192" s="263" t="s">
        <v>19</v>
      </c>
      <c r="AB192" s="228" t="s">
        <v>475</v>
      </c>
      <c r="AC192" s="197" t="s">
        <v>20</v>
      </c>
      <c r="AD192" s="508" t="s">
        <v>35</v>
      </c>
      <c r="AE192" s="509">
        <v>0.65</v>
      </c>
      <c r="AF192" s="509" t="s">
        <v>210</v>
      </c>
      <c r="AG192" s="197" t="s">
        <v>215</v>
      </c>
      <c r="AH192" s="285" t="s">
        <v>215</v>
      </c>
      <c r="AI192" s="98" t="s">
        <v>210</v>
      </c>
      <c r="AJ192" s="98" t="s">
        <v>210</v>
      </c>
      <c r="AK192" s="98" t="s">
        <v>215</v>
      </c>
      <c r="AL192" s="98">
        <v>1000</v>
      </c>
      <c r="AM192" s="98">
        <v>100</v>
      </c>
      <c r="AN192" s="98">
        <v>115</v>
      </c>
      <c r="AO192" s="98">
        <v>2.36</v>
      </c>
      <c r="AP192" s="98">
        <v>4.09</v>
      </c>
      <c r="AQ192" s="238">
        <v>45.94</v>
      </c>
      <c r="AR192" s="187"/>
    </row>
    <row r="193" spans="1:44" ht="14.25">
      <c r="A193" s="267"/>
      <c r="B193" s="268">
        <v>201</v>
      </c>
      <c r="C193" s="181"/>
      <c r="D193" s="98"/>
      <c r="E193" s="103">
        <v>39692</v>
      </c>
      <c r="F193" s="98" t="s">
        <v>621</v>
      </c>
      <c r="G193" s="98" t="s">
        <v>273</v>
      </c>
      <c r="H193" s="99" t="s">
        <v>22</v>
      </c>
      <c r="I193" s="99" t="s">
        <v>12</v>
      </c>
      <c r="J193" s="99" t="s">
        <v>13</v>
      </c>
      <c r="K193" s="197">
        <v>1</v>
      </c>
      <c r="L193" s="295" t="s">
        <v>39</v>
      </c>
      <c r="M193" s="98">
        <v>2</v>
      </c>
      <c r="N193" s="470">
        <v>3.17</v>
      </c>
      <c r="O193" s="98" t="s">
        <v>31</v>
      </c>
      <c r="P193" s="222">
        <v>3072</v>
      </c>
      <c r="Q193" s="43">
        <v>3</v>
      </c>
      <c r="R193" s="98">
        <v>1</v>
      </c>
      <c r="S193" s="99">
        <v>320</v>
      </c>
      <c r="T193" s="99" t="s">
        <v>33</v>
      </c>
      <c r="U193" s="99" t="s">
        <v>397</v>
      </c>
      <c r="V193" s="99" t="s">
        <v>397</v>
      </c>
      <c r="W193" s="197" t="s">
        <v>210</v>
      </c>
      <c r="X193" s="181">
        <v>0</v>
      </c>
      <c r="Y193" s="98" t="s">
        <v>475</v>
      </c>
      <c r="Z193" s="98">
        <v>128</v>
      </c>
      <c r="AA193" s="263" t="s">
        <v>19</v>
      </c>
      <c r="AB193" s="228" t="s">
        <v>475</v>
      </c>
      <c r="AC193" s="197" t="s">
        <v>20</v>
      </c>
      <c r="AD193" s="508" t="s">
        <v>35</v>
      </c>
      <c r="AE193" s="509">
        <v>0.65</v>
      </c>
      <c r="AF193" s="509" t="s">
        <v>210</v>
      </c>
      <c r="AG193" s="197" t="s">
        <v>215</v>
      </c>
      <c r="AH193" s="285" t="s">
        <v>215</v>
      </c>
      <c r="AI193" s="98" t="s">
        <v>210</v>
      </c>
      <c r="AJ193" s="98" t="s">
        <v>210</v>
      </c>
      <c r="AK193" s="98" t="s">
        <v>215</v>
      </c>
      <c r="AL193" s="98">
        <v>1000</v>
      </c>
      <c r="AM193" s="98">
        <v>100</v>
      </c>
      <c r="AN193" s="98">
        <v>230</v>
      </c>
      <c r="AO193" s="98">
        <v>2.43</v>
      </c>
      <c r="AP193" s="98">
        <v>4.16</v>
      </c>
      <c r="AQ193" s="238">
        <v>45.73</v>
      </c>
      <c r="AR193" s="187"/>
    </row>
    <row r="194" spans="1:44" ht="63.75">
      <c r="A194" s="267"/>
      <c r="B194" s="268">
        <v>202</v>
      </c>
      <c r="C194" s="181"/>
      <c r="D194" s="222"/>
      <c r="E194" s="220">
        <v>39683</v>
      </c>
      <c r="F194" s="222" t="s">
        <v>621</v>
      </c>
      <c r="G194" s="222" t="s">
        <v>273</v>
      </c>
      <c r="H194" s="99" t="s">
        <v>792</v>
      </c>
      <c r="I194" s="99" t="s">
        <v>12</v>
      </c>
      <c r="J194" s="99" t="s">
        <v>13</v>
      </c>
      <c r="K194" s="282">
        <v>1</v>
      </c>
      <c r="L194" s="296" t="s">
        <v>40</v>
      </c>
      <c r="M194" s="222">
        <v>3</v>
      </c>
      <c r="N194" s="471">
        <v>2.2</v>
      </c>
      <c r="O194" s="222" t="s">
        <v>41</v>
      </c>
      <c r="P194" s="222">
        <v>3072</v>
      </c>
      <c r="Q194" s="43">
        <v>3</v>
      </c>
      <c r="R194" s="222">
        <v>1</v>
      </c>
      <c r="S194" s="99" t="s">
        <v>42</v>
      </c>
      <c r="T194" s="99" t="s">
        <v>33</v>
      </c>
      <c r="U194" s="99" t="s">
        <v>475</v>
      </c>
      <c r="V194" s="99" t="s">
        <v>210</v>
      </c>
      <c r="W194" s="282" t="s">
        <v>215</v>
      </c>
      <c r="X194" s="304">
        <v>0</v>
      </c>
      <c r="Y194" s="222" t="s">
        <v>475</v>
      </c>
      <c r="Z194" s="222" t="s">
        <v>475</v>
      </c>
      <c r="AA194" s="228" t="s">
        <v>19</v>
      </c>
      <c r="AB194" s="228" t="s">
        <v>475</v>
      </c>
      <c r="AC194" s="282" t="s">
        <v>396</v>
      </c>
      <c r="AD194" s="510" t="s">
        <v>809</v>
      </c>
      <c r="AE194" s="511">
        <v>0.68</v>
      </c>
      <c r="AF194" s="511" t="s">
        <v>210</v>
      </c>
      <c r="AG194" s="282" t="s">
        <v>215</v>
      </c>
      <c r="AH194" s="286" t="s">
        <v>215</v>
      </c>
      <c r="AI194" s="258" t="s">
        <v>215</v>
      </c>
      <c r="AJ194" s="222" t="s">
        <v>210</v>
      </c>
      <c r="AK194" s="222" t="s">
        <v>215</v>
      </c>
      <c r="AL194" s="222">
        <v>1000</v>
      </c>
      <c r="AM194" s="222">
        <v>100</v>
      </c>
      <c r="AN194" s="232">
        <v>115</v>
      </c>
      <c r="AO194" s="98">
        <v>2.2</v>
      </c>
      <c r="AP194" s="234">
        <v>4.06</v>
      </c>
      <c r="AQ194" s="335">
        <v>69.79</v>
      </c>
      <c r="AR194" s="187"/>
    </row>
    <row r="195" spans="1:44" ht="63.75">
      <c r="A195" s="267"/>
      <c r="B195" s="268">
        <v>203</v>
      </c>
      <c r="C195" s="181"/>
      <c r="D195" s="222"/>
      <c r="E195" s="220">
        <v>39683</v>
      </c>
      <c r="F195" s="222" t="s">
        <v>621</v>
      </c>
      <c r="G195" s="222" t="s">
        <v>273</v>
      </c>
      <c r="H195" s="99" t="s">
        <v>792</v>
      </c>
      <c r="I195" s="99" t="s">
        <v>12</v>
      </c>
      <c r="J195" s="99" t="s">
        <v>13</v>
      </c>
      <c r="K195" s="282">
        <v>1</v>
      </c>
      <c r="L195" s="296" t="s">
        <v>40</v>
      </c>
      <c r="M195" s="222">
        <v>3</v>
      </c>
      <c r="N195" s="471">
        <v>2.2</v>
      </c>
      <c r="O195" s="222" t="s">
        <v>41</v>
      </c>
      <c r="P195" s="222">
        <v>3072</v>
      </c>
      <c r="Q195" s="43">
        <v>3</v>
      </c>
      <c r="R195" s="222">
        <v>1</v>
      </c>
      <c r="S195" s="99" t="s">
        <v>42</v>
      </c>
      <c r="T195" s="99" t="s">
        <v>33</v>
      </c>
      <c r="U195" s="99" t="s">
        <v>475</v>
      </c>
      <c r="V195" s="99" t="s">
        <v>210</v>
      </c>
      <c r="W195" s="282" t="s">
        <v>215</v>
      </c>
      <c r="X195" s="304">
        <v>0</v>
      </c>
      <c r="Y195" s="222" t="s">
        <v>475</v>
      </c>
      <c r="Z195" s="222" t="s">
        <v>475</v>
      </c>
      <c r="AA195" s="228" t="s">
        <v>19</v>
      </c>
      <c r="AB195" s="228" t="s">
        <v>475</v>
      </c>
      <c r="AC195" s="282" t="s">
        <v>396</v>
      </c>
      <c r="AD195" s="510" t="s">
        <v>809</v>
      </c>
      <c r="AE195" s="511">
        <v>0.68</v>
      </c>
      <c r="AF195" s="511" t="s">
        <v>210</v>
      </c>
      <c r="AG195" s="282" t="s">
        <v>215</v>
      </c>
      <c r="AH195" s="286" t="s">
        <v>215</v>
      </c>
      <c r="AI195" s="258" t="s">
        <v>215</v>
      </c>
      <c r="AJ195" s="222" t="s">
        <v>210</v>
      </c>
      <c r="AK195" s="222" t="s">
        <v>215</v>
      </c>
      <c r="AL195" s="222">
        <v>1000</v>
      </c>
      <c r="AM195" s="222">
        <v>100</v>
      </c>
      <c r="AN195" s="232">
        <v>230</v>
      </c>
      <c r="AO195" s="98">
        <v>2.44</v>
      </c>
      <c r="AP195" s="234">
        <v>4.1</v>
      </c>
      <c r="AQ195" s="335">
        <v>68.97</v>
      </c>
      <c r="AR195" s="187"/>
    </row>
    <row r="196" spans="1:44" ht="63.75">
      <c r="A196" s="267"/>
      <c r="B196" s="268">
        <v>204</v>
      </c>
      <c r="C196" s="181"/>
      <c r="D196" s="222"/>
      <c r="E196" s="220">
        <v>39689</v>
      </c>
      <c r="F196" s="222" t="s">
        <v>621</v>
      </c>
      <c r="G196" s="222" t="s">
        <v>273</v>
      </c>
      <c r="H196" s="99" t="s">
        <v>792</v>
      </c>
      <c r="I196" s="99" t="s">
        <v>12</v>
      </c>
      <c r="J196" s="99" t="s">
        <v>13</v>
      </c>
      <c r="K196" s="282">
        <v>1</v>
      </c>
      <c r="L196" s="296" t="s">
        <v>43</v>
      </c>
      <c r="M196" s="222">
        <v>3</v>
      </c>
      <c r="N196" s="471">
        <v>2.1</v>
      </c>
      <c r="O196" s="222" t="s">
        <v>41</v>
      </c>
      <c r="P196" s="222">
        <v>3072</v>
      </c>
      <c r="Q196" s="43">
        <v>3</v>
      </c>
      <c r="R196" s="222">
        <v>1</v>
      </c>
      <c r="S196" s="99" t="s">
        <v>42</v>
      </c>
      <c r="T196" s="99" t="s">
        <v>33</v>
      </c>
      <c r="U196" s="99" t="s">
        <v>475</v>
      </c>
      <c r="V196" s="99" t="s">
        <v>210</v>
      </c>
      <c r="W196" s="282" t="s">
        <v>215</v>
      </c>
      <c r="X196" s="304">
        <v>0</v>
      </c>
      <c r="Y196" s="222" t="s">
        <v>475</v>
      </c>
      <c r="Z196" s="222" t="s">
        <v>475</v>
      </c>
      <c r="AA196" s="228" t="s">
        <v>19</v>
      </c>
      <c r="AB196" s="228" t="s">
        <v>475</v>
      </c>
      <c r="AC196" s="282" t="s">
        <v>396</v>
      </c>
      <c r="AD196" s="510" t="s">
        <v>809</v>
      </c>
      <c r="AE196" s="511">
        <v>0.68</v>
      </c>
      <c r="AF196" s="511" t="s">
        <v>210</v>
      </c>
      <c r="AG196" s="282" t="s">
        <v>215</v>
      </c>
      <c r="AH196" s="286" t="s">
        <v>215</v>
      </c>
      <c r="AI196" s="258" t="s">
        <v>215</v>
      </c>
      <c r="AJ196" s="222" t="s">
        <v>210</v>
      </c>
      <c r="AK196" s="222" t="s">
        <v>215</v>
      </c>
      <c r="AL196" s="222">
        <v>1000</v>
      </c>
      <c r="AM196" s="222">
        <v>100</v>
      </c>
      <c r="AN196" s="232">
        <v>115</v>
      </c>
      <c r="AO196" s="98">
        <v>2.17</v>
      </c>
      <c r="AP196" s="234">
        <v>4.09</v>
      </c>
      <c r="AQ196" s="335">
        <v>76.22</v>
      </c>
      <c r="AR196" s="187"/>
    </row>
    <row r="197" spans="1:44" s="5" customFormat="1" ht="63.75">
      <c r="A197" s="267"/>
      <c r="B197" s="268">
        <v>205</v>
      </c>
      <c r="C197" s="181"/>
      <c r="D197" s="222"/>
      <c r="E197" s="220">
        <v>39689</v>
      </c>
      <c r="F197" s="222" t="s">
        <v>621</v>
      </c>
      <c r="G197" s="222" t="s">
        <v>273</v>
      </c>
      <c r="H197" s="99" t="s">
        <v>792</v>
      </c>
      <c r="I197" s="99" t="s">
        <v>12</v>
      </c>
      <c r="J197" s="99" t="s">
        <v>13</v>
      </c>
      <c r="K197" s="282">
        <v>1</v>
      </c>
      <c r="L197" s="296" t="s">
        <v>43</v>
      </c>
      <c r="M197" s="222">
        <v>3</v>
      </c>
      <c r="N197" s="471">
        <v>2.1</v>
      </c>
      <c r="O197" s="222" t="s">
        <v>41</v>
      </c>
      <c r="P197" s="222">
        <v>3072</v>
      </c>
      <c r="Q197" s="43">
        <v>3</v>
      </c>
      <c r="R197" s="222">
        <v>1</v>
      </c>
      <c r="S197" s="99" t="s">
        <v>42</v>
      </c>
      <c r="T197" s="99" t="s">
        <v>33</v>
      </c>
      <c r="U197" s="99" t="s">
        <v>475</v>
      </c>
      <c r="V197" s="99" t="s">
        <v>210</v>
      </c>
      <c r="W197" s="282" t="s">
        <v>215</v>
      </c>
      <c r="X197" s="304">
        <v>0</v>
      </c>
      <c r="Y197" s="222" t="s">
        <v>475</v>
      </c>
      <c r="Z197" s="222" t="s">
        <v>475</v>
      </c>
      <c r="AA197" s="228" t="s">
        <v>19</v>
      </c>
      <c r="AB197" s="228" t="s">
        <v>475</v>
      </c>
      <c r="AC197" s="282" t="s">
        <v>396</v>
      </c>
      <c r="AD197" s="510" t="s">
        <v>809</v>
      </c>
      <c r="AE197" s="511">
        <v>0.68</v>
      </c>
      <c r="AF197" s="511" t="s">
        <v>210</v>
      </c>
      <c r="AG197" s="282" t="s">
        <v>215</v>
      </c>
      <c r="AH197" s="286" t="s">
        <v>215</v>
      </c>
      <c r="AI197" s="258" t="s">
        <v>215</v>
      </c>
      <c r="AJ197" s="222" t="s">
        <v>210</v>
      </c>
      <c r="AK197" s="222" t="s">
        <v>215</v>
      </c>
      <c r="AL197" s="222">
        <v>1000</v>
      </c>
      <c r="AM197" s="222">
        <v>100</v>
      </c>
      <c r="AN197" s="232">
        <v>230</v>
      </c>
      <c r="AO197" s="98">
        <v>2.44</v>
      </c>
      <c r="AP197" s="234">
        <v>4.16</v>
      </c>
      <c r="AQ197" s="335">
        <v>79.7</v>
      </c>
      <c r="AR197" s="187"/>
    </row>
    <row r="198" spans="1:44" s="5" customFormat="1" ht="57">
      <c r="A198" s="267"/>
      <c r="B198" s="268">
        <v>206</v>
      </c>
      <c r="C198" s="181"/>
      <c r="D198" s="222"/>
      <c r="E198" s="220">
        <v>39685</v>
      </c>
      <c r="F198" s="222" t="s">
        <v>621</v>
      </c>
      <c r="G198" s="222" t="s">
        <v>273</v>
      </c>
      <c r="H198" s="99" t="s">
        <v>792</v>
      </c>
      <c r="I198" s="99" t="s">
        <v>12</v>
      </c>
      <c r="J198" s="99" t="s">
        <v>13</v>
      </c>
      <c r="K198" s="282">
        <v>1</v>
      </c>
      <c r="L198" s="296" t="s">
        <v>44</v>
      </c>
      <c r="M198" s="222">
        <v>4</v>
      </c>
      <c r="N198" s="471">
        <v>2.4</v>
      </c>
      <c r="O198" s="222" t="s">
        <v>41</v>
      </c>
      <c r="P198" s="222">
        <v>3072</v>
      </c>
      <c r="Q198" s="43">
        <v>3</v>
      </c>
      <c r="R198" s="222">
        <v>1</v>
      </c>
      <c r="S198" s="99" t="s">
        <v>42</v>
      </c>
      <c r="T198" s="99" t="s">
        <v>33</v>
      </c>
      <c r="U198" s="99" t="s">
        <v>475</v>
      </c>
      <c r="V198" s="99" t="s">
        <v>210</v>
      </c>
      <c r="W198" s="282" t="s">
        <v>215</v>
      </c>
      <c r="X198" s="304">
        <v>0</v>
      </c>
      <c r="Y198" s="222" t="s">
        <v>475</v>
      </c>
      <c r="Z198" s="222" t="s">
        <v>475</v>
      </c>
      <c r="AA198" s="228" t="s">
        <v>19</v>
      </c>
      <c r="AB198" s="228" t="s">
        <v>475</v>
      </c>
      <c r="AC198" s="282" t="s">
        <v>396</v>
      </c>
      <c r="AD198" s="510" t="s">
        <v>809</v>
      </c>
      <c r="AE198" s="511">
        <v>0.68</v>
      </c>
      <c r="AF198" s="511" t="s">
        <v>215</v>
      </c>
      <c r="AG198" s="282" t="s">
        <v>215</v>
      </c>
      <c r="AH198" s="286" t="s">
        <v>215</v>
      </c>
      <c r="AI198" s="258" t="s">
        <v>215</v>
      </c>
      <c r="AJ198" s="222" t="s">
        <v>210</v>
      </c>
      <c r="AK198" s="222" t="s">
        <v>215</v>
      </c>
      <c r="AL198" s="222">
        <v>1000</v>
      </c>
      <c r="AM198" s="222">
        <v>100</v>
      </c>
      <c r="AN198" s="232">
        <v>115</v>
      </c>
      <c r="AO198" s="334">
        <v>3.2</v>
      </c>
      <c r="AP198" s="334">
        <v>4.82</v>
      </c>
      <c r="AQ198" s="335">
        <v>64.41</v>
      </c>
      <c r="AR198" s="187"/>
    </row>
    <row r="199" spans="1:44" s="5" customFormat="1" ht="57">
      <c r="A199" s="267"/>
      <c r="B199" s="268">
        <v>207</v>
      </c>
      <c r="C199" s="181"/>
      <c r="D199" s="222"/>
      <c r="E199" s="220">
        <v>39685</v>
      </c>
      <c r="F199" s="222" t="s">
        <v>621</v>
      </c>
      <c r="G199" s="222" t="s">
        <v>273</v>
      </c>
      <c r="H199" s="99" t="s">
        <v>792</v>
      </c>
      <c r="I199" s="99" t="s">
        <v>12</v>
      </c>
      <c r="J199" s="99" t="s">
        <v>13</v>
      </c>
      <c r="K199" s="282">
        <v>1</v>
      </c>
      <c r="L199" s="296" t="s">
        <v>44</v>
      </c>
      <c r="M199" s="222">
        <v>4</v>
      </c>
      <c r="N199" s="471">
        <v>2.4</v>
      </c>
      <c r="O199" s="222" t="s">
        <v>41</v>
      </c>
      <c r="P199" s="222">
        <v>3072</v>
      </c>
      <c r="Q199" s="43">
        <v>3</v>
      </c>
      <c r="R199" s="222">
        <v>1</v>
      </c>
      <c r="S199" s="99" t="s">
        <v>42</v>
      </c>
      <c r="T199" s="99" t="s">
        <v>33</v>
      </c>
      <c r="U199" s="99" t="s">
        <v>475</v>
      </c>
      <c r="V199" s="99" t="s">
        <v>210</v>
      </c>
      <c r="W199" s="282" t="s">
        <v>215</v>
      </c>
      <c r="X199" s="304">
        <v>0</v>
      </c>
      <c r="Y199" s="222" t="s">
        <v>475</v>
      </c>
      <c r="Z199" s="222" t="s">
        <v>475</v>
      </c>
      <c r="AA199" s="228" t="s">
        <v>19</v>
      </c>
      <c r="AB199" s="228" t="s">
        <v>475</v>
      </c>
      <c r="AC199" s="282" t="s">
        <v>396</v>
      </c>
      <c r="AD199" s="510" t="s">
        <v>809</v>
      </c>
      <c r="AE199" s="511">
        <v>0.68</v>
      </c>
      <c r="AF199" s="511" t="s">
        <v>215</v>
      </c>
      <c r="AG199" s="282" t="s">
        <v>215</v>
      </c>
      <c r="AH199" s="286" t="s">
        <v>215</v>
      </c>
      <c r="AI199" s="258" t="s">
        <v>215</v>
      </c>
      <c r="AJ199" s="222" t="s">
        <v>210</v>
      </c>
      <c r="AK199" s="222" t="s">
        <v>215</v>
      </c>
      <c r="AL199" s="222">
        <v>1000</v>
      </c>
      <c r="AM199" s="222">
        <v>100</v>
      </c>
      <c r="AN199" s="232">
        <v>230</v>
      </c>
      <c r="AO199" s="334">
        <v>3.16</v>
      </c>
      <c r="AP199" s="334">
        <v>4.77</v>
      </c>
      <c r="AQ199" s="335">
        <v>62.49</v>
      </c>
      <c r="AR199" s="187"/>
    </row>
    <row r="200" spans="1:44" s="3" customFormat="1" ht="57">
      <c r="A200" s="267"/>
      <c r="B200" s="268">
        <v>208</v>
      </c>
      <c r="C200" s="181"/>
      <c r="D200" s="222"/>
      <c r="E200" s="220">
        <v>39686</v>
      </c>
      <c r="F200" s="222" t="s">
        <v>621</v>
      </c>
      <c r="G200" s="222" t="s">
        <v>273</v>
      </c>
      <c r="H200" s="99" t="s">
        <v>792</v>
      </c>
      <c r="I200" s="99" t="s">
        <v>12</v>
      </c>
      <c r="J200" s="99" t="s">
        <v>13</v>
      </c>
      <c r="K200" s="282">
        <v>1</v>
      </c>
      <c r="L200" s="296" t="s">
        <v>45</v>
      </c>
      <c r="M200" s="222">
        <v>3</v>
      </c>
      <c r="N200" s="471">
        <v>2.4</v>
      </c>
      <c r="O200" s="222" t="s">
        <v>41</v>
      </c>
      <c r="P200" s="222">
        <v>3072</v>
      </c>
      <c r="Q200" s="43">
        <v>3</v>
      </c>
      <c r="R200" s="222">
        <v>1</v>
      </c>
      <c r="S200" s="99" t="s">
        <v>42</v>
      </c>
      <c r="T200" s="99" t="s">
        <v>33</v>
      </c>
      <c r="U200" s="99" t="s">
        <v>475</v>
      </c>
      <c r="V200" s="99" t="s">
        <v>210</v>
      </c>
      <c r="W200" s="282" t="s">
        <v>215</v>
      </c>
      <c r="X200" s="304">
        <v>0</v>
      </c>
      <c r="Y200" s="222" t="s">
        <v>475</v>
      </c>
      <c r="Z200" s="222" t="s">
        <v>475</v>
      </c>
      <c r="AA200" s="228" t="s">
        <v>19</v>
      </c>
      <c r="AB200" s="228" t="s">
        <v>475</v>
      </c>
      <c r="AC200" s="282" t="s">
        <v>396</v>
      </c>
      <c r="AD200" s="510" t="s">
        <v>809</v>
      </c>
      <c r="AE200" s="511">
        <v>0.68</v>
      </c>
      <c r="AF200" s="511" t="s">
        <v>215</v>
      </c>
      <c r="AG200" s="282" t="s">
        <v>215</v>
      </c>
      <c r="AH200" s="286" t="s">
        <v>215</v>
      </c>
      <c r="AI200" s="258" t="s">
        <v>215</v>
      </c>
      <c r="AJ200" s="222" t="s">
        <v>210</v>
      </c>
      <c r="AK200" s="222" t="s">
        <v>215</v>
      </c>
      <c r="AL200" s="222">
        <v>1000</v>
      </c>
      <c r="AM200" s="222">
        <v>100</v>
      </c>
      <c r="AN200" s="232">
        <v>115</v>
      </c>
      <c r="AO200" s="334">
        <v>2.73</v>
      </c>
      <c r="AP200" s="334">
        <v>4.86</v>
      </c>
      <c r="AQ200" s="335">
        <v>66.67</v>
      </c>
      <c r="AR200" s="187"/>
    </row>
    <row r="201" spans="1:44" s="3" customFormat="1" ht="57">
      <c r="A201" s="267"/>
      <c r="B201" s="268">
        <v>209</v>
      </c>
      <c r="C201" s="181"/>
      <c r="D201" s="222"/>
      <c r="E201" s="220">
        <v>39686</v>
      </c>
      <c r="F201" s="222" t="s">
        <v>621</v>
      </c>
      <c r="G201" s="222" t="s">
        <v>273</v>
      </c>
      <c r="H201" s="99" t="s">
        <v>792</v>
      </c>
      <c r="I201" s="99" t="s">
        <v>12</v>
      </c>
      <c r="J201" s="99" t="s">
        <v>13</v>
      </c>
      <c r="K201" s="282">
        <v>1</v>
      </c>
      <c r="L201" s="296" t="s">
        <v>45</v>
      </c>
      <c r="M201" s="222">
        <v>3</v>
      </c>
      <c r="N201" s="471">
        <v>2.4</v>
      </c>
      <c r="O201" s="222" t="s">
        <v>41</v>
      </c>
      <c r="P201" s="222">
        <v>3072</v>
      </c>
      <c r="Q201" s="43">
        <v>3</v>
      </c>
      <c r="R201" s="222">
        <v>1</v>
      </c>
      <c r="S201" s="99" t="s">
        <v>42</v>
      </c>
      <c r="T201" s="99" t="s">
        <v>33</v>
      </c>
      <c r="U201" s="99" t="s">
        <v>475</v>
      </c>
      <c r="V201" s="99" t="s">
        <v>210</v>
      </c>
      <c r="W201" s="282" t="s">
        <v>215</v>
      </c>
      <c r="X201" s="304">
        <v>0</v>
      </c>
      <c r="Y201" s="222" t="s">
        <v>475</v>
      </c>
      <c r="Z201" s="222" t="s">
        <v>475</v>
      </c>
      <c r="AA201" s="228" t="s">
        <v>19</v>
      </c>
      <c r="AB201" s="228" t="s">
        <v>475</v>
      </c>
      <c r="AC201" s="282" t="s">
        <v>396</v>
      </c>
      <c r="AD201" s="510" t="s">
        <v>809</v>
      </c>
      <c r="AE201" s="511">
        <v>0.68</v>
      </c>
      <c r="AF201" s="511" t="s">
        <v>215</v>
      </c>
      <c r="AG201" s="282" t="s">
        <v>215</v>
      </c>
      <c r="AH201" s="286" t="s">
        <v>215</v>
      </c>
      <c r="AI201" s="258" t="s">
        <v>215</v>
      </c>
      <c r="AJ201" s="222" t="s">
        <v>210</v>
      </c>
      <c r="AK201" s="222" t="s">
        <v>215</v>
      </c>
      <c r="AL201" s="222">
        <v>1000</v>
      </c>
      <c r="AM201" s="222">
        <v>100</v>
      </c>
      <c r="AN201" s="232">
        <v>230</v>
      </c>
      <c r="AO201" s="334">
        <v>3.15</v>
      </c>
      <c r="AP201" s="334">
        <v>4.81</v>
      </c>
      <c r="AQ201" s="335">
        <v>66.34</v>
      </c>
      <c r="AR201" s="187"/>
    </row>
    <row r="202" spans="1:44" s="3" customFormat="1" ht="57">
      <c r="A202" s="267"/>
      <c r="B202" s="268">
        <v>210</v>
      </c>
      <c r="C202" s="181"/>
      <c r="D202" s="222"/>
      <c r="E202" s="220">
        <v>39687</v>
      </c>
      <c r="F202" s="222" t="s">
        <v>621</v>
      </c>
      <c r="G202" s="222" t="s">
        <v>273</v>
      </c>
      <c r="H202" s="99" t="s">
        <v>792</v>
      </c>
      <c r="I202" s="99" t="s">
        <v>12</v>
      </c>
      <c r="J202" s="99" t="s">
        <v>13</v>
      </c>
      <c r="K202" s="282">
        <v>1</v>
      </c>
      <c r="L202" s="296" t="s">
        <v>46</v>
      </c>
      <c r="M202" s="222">
        <v>2</v>
      </c>
      <c r="N202" s="471">
        <v>3.1</v>
      </c>
      <c r="O202" s="222" t="s">
        <v>41</v>
      </c>
      <c r="P202" s="222">
        <v>3072</v>
      </c>
      <c r="Q202" s="43">
        <v>3</v>
      </c>
      <c r="R202" s="222">
        <v>1</v>
      </c>
      <c r="S202" s="99" t="s">
        <v>42</v>
      </c>
      <c r="T202" s="99" t="s">
        <v>33</v>
      </c>
      <c r="U202" s="99" t="s">
        <v>475</v>
      </c>
      <c r="V202" s="99" t="s">
        <v>210</v>
      </c>
      <c r="W202" s="282" t="s">
        <v>215</v>
      </c>
      <c r="X202" s="304">
        <v>0</v>
      </c>
      <c r="Y202" s="222" t="s">
        <v>475</v>
      </c>
      <c r="Z202" s="222" t="s">
        <v>475</v>
      </c>
      <c r="AA202" s="228" t="s">
        <v>19</v>
      </c>
      <c r="AB202" s="228" t="s">
        <v>475</v>
      </c>
      <c r="AC202" s="282" t="s">
        <v>396</v>
      </c>
      <c r="AD202" s="510" t="s">
        <v>809</v>
      </c>
      <c r="AE202" s="511">
        <v>0.68</v>
      </c>
      <c r="AF202" s="511" t="s">
        <v>215</v>
      </c>
      <c r="AG202" s="282" t="s">
        <v>215</v>
      </c>
      <c r="AH202" s="286" t="s">
        <v>215</v>
      </c>
      <c r="AI202" s="258" t="s">
        <v>215</v>
      </c>
      <c r="AJ202" s="222" t="s">
        <v>210</v>
      </c>
      <c r="AK202" s="222" t="s">
        <v>215</v>
      </c>
      <c r="AL202" s="222">
        <v>1000</v>
      </c>
      <c r="AM202" s="222">
        <v>100</v>
      </c>
      <c r="AN202" s="232">
        <v>115</v>
      </c>
      <c r="AO202" s="334">
        <v>3.19</v>
      </c>
      <c r="AP202" s="334">
        <v>4.63</v>
      </c>
      <c r="AQ202" s="237">
        <v>48.63</v>
      </c>
      <c r="AR202" s="187"/>
    </row>
    <row r="203" spans="1:44" s="3" customFormat="1" ht="57">
      <c r="A203" s="267"/>
      <c r="B203" s="268">
        <v>211</v>
      </c>
      <c r="C203" s="181"/>
      <c r="D203" s="222"/>
      <c r="E203" s="220">
        <v>39687</v>
      </c>
      <c r="F203" s="222" t="s">
        <v>621</v>
      </c>
      <c r="G203" s="222" t="s">
        <v>273</v>
      </c>
      <c r="H203" s="99" t="s">
        <v>792</v>
      </c>
      <c r="I203" s="99" t="s">
        <v>12</v>
      </c>
      <c r="J203" s="99" t="s">
        <v>13</v>
      </c>
      <c r="K203" s="282">
        <v>1</v>
      </c>
      <c r="L203" s="296" t="s">
        <v>46</v>
      </c>
      <c r="M203" s="222">
        <v>2</v>
      </c>
      <c r="N203" s="471">
        <v>3.1</v>
      </c>
      <c r="O203" s="222" t="s">
        <v>41</v>
      </c>
      <c r="P203" s="222">
        <v>3072</v>
      </c>
      <c r="Q203" s="43">
        <v>3</v>
      </c>
      <c r="R203" s="222">
        <v>1</v>
      </c>
      <c r="S203" s="99" t="s">
        <v>42</v>
      </c>
      <c r="T203" s="99" t="s">
        <v>33</v>
      </c>
      <c r="U203" s="99" t="s">
        <v>475</v>
      </c>
      <c r="V203" s="99" t="s">
        <v>210</v>
      </c>
      <c r="W203" s="282" t="s">
        <v>215</v>
      </c>
      <c r="X203" s="304">
        <v>0</v>
      </c>
      <c r="Y203" s="222" t="s">
        <v>475</v>
      </c>
      <c r="Z203" s="222" t="s">
        <v>475</v>
      </c>
      <c r="AA203" s="228" t="s">
        <v>19</v>
      </c>
      <c r="AB203" s="228" t="s">
        <v>475</v>
      </c>
      <c r="AC203" s="282" t="s">
        <v>396</v>
      </c>
      <c r="AD203" s="510" t="s">
        <v>809</v>
      </c>
      <c r="AE203" s="511">
        <v>0.68</v>
      </c>
      <c r="AF203" s="511" t="s">
        <v>215</v>
      </c>
      <c r="AG203" s="282" t="s">
        <v>215</v>
      </c>
      <c r="AH203" s="286" t="s">
        <v>215</v>
      </c>
      <c r="AI203" s="258" t="s">
        <v>215</v>
      </c>
      <c r="AJ203" s="222" t="s">
        <v>210</v>
      </c>
      <c r="AK203" s="222" t="s">
        <v>215</v>
      </c>
      <c r="AL203" s="222">
        <v>1000</v>
      </c>
      <c r="AM203" s="222">
        <v>100</v>
      </c>
      <c r="AN203" s="232">
        <v>230</v>
      </c>
      <c r="AO203" s="334">
        <v>3.15</v>
      </c>
      <c r="AP203" s="334">
        <v>4.59</v>
      </c>
      <c r="AQ203" s="237">
        <v>45.75</v>
      </c>
      <c r="AR203" s="187"/>
    </row>
    <row r="204" spans="1:44" s="4" customFormat="1" ht="76.5">
      <c r="A204" s="267"/>
      <c r="B204" s="268">
        <v>212</v>
      </c>
      <c r="C204" s="181"/>
      <c r="D204" s="222"/>
      <c r="E204" s="220">
        <v>39681</v>
      </c>
      <c r="F204" s="222" t="s">
        <v>621</v>
      </c>
      <c r="G204" s="222" t="s">
        <v>273</v>
      </c>
      <c r="H204" s="99" t="s">
        <v>792</v>
      </c>
      <c r="I204" s="99" t="s">
        <v>12</v>
      </c>
      <c r="J204" s="99" t="s">
        <v>13</v>
      </c>
      <c r="K204" s="282">
        <v>1</v>
      </c>
      <c r="L204" s="296" t="s">
        <v>47</v>
      </c>
      <c r="M204" s="222">
        <v>4</v>
      </c>
      <c r="N204" s="471">
        <v>2.33</v>
      </c>
      <c r="O204" s="98" t="s">
        <v>24</v>
      </c>
      <c r="P204" s="81">
        <v>8192</v>
      </c>
      <c r="Q204" s="43">
        <v>8</v>
      </c>
      <c r="R204" s="222">
        <v>1</v>
      </c>
      <c r="S204" s="99" t="s">
        <v>48</v>
      </c>
      <c r="T204" s="99" t="s">
        <v>33</v>
      </c>
      <c r="U204" s="99" t="s">
        <v>49</v>
      </c>
      <c r="V204" s="99" t="s">
        <v>215</v>
      </c>
      <c r="W204" s="282" t="s">
        <v>215</v>
      </c>
      <c r="X204" s="304">
        <v>0</v>
      </c>
      <c r="Y204" s="222" t="s">
        <v>475</v>
      </c>
      <c r="Z204" s="222" t="s">
        <v>475</v>
      </c>
      <c r="AA204" s="228" t="s">
        <v>19</v>
      </c>
      <c r="AB204" s="228">
        <v>24</v>
      </c>
      <c r="AC204" s="282" t="s">
        <v>396</v>
      </c>
      <c r="AD204" s="510" t="s">
        <v>50</v>
      </c>
      <c r="AE204" s="511">
        <v>0.68</v>
      </c>
      <c r="AF204" s="511" t="s">
        <v>210</v>
      </c>
      <c r="AG204" s="282" t="s">
        <v>215</v>
      </c>
      <c r="AH204" s="286" t="s">
        <v>215</v>
      </c>
      <c r="AI204" s="258" t="s">
        <v>215</v>
      </c>
      <c r="AJ204" s="222" t="s">
        <v>210</v>
      </c>
      <c r="AK204" s="222" t="s">
        <v>215</v>
      </c>
      <c r="AL204" s="222">
        <v>1000</v>
      </c>
      <c r="AM204" s="222">
        <v>100</v>
      </c>
      <c r="AN204" s="232">
        <v>115</v>
      </c>
      <c r="AO204" s="232">
        <v>1.22</v>
      </c>
      <c r="AP204" s="234">
        <v>2.78</v>
      </c>
      <c r="AQ204" s="335">
        <v>69.77</v>
      </c>
      <c r="AR204" s="187"/>
    </row>
    <row r="205" spans="1:44" ht="63.75">
      <c r="A205" s="267"/>
      <c r="B205" s="268">
        <v>213</v>
      </c>
      <c r="C205" s="181"/>
      <c r="D205" s="222"/>
      <c r="E205" s="220">
        <v>39681</v>
      </c>
      <c r="F205" s="222" t="s">
        <v>621</v>
      </c>
      <c r="G205" s="222" t="s">
        <v>273</v>
      </c>
      <c r="H205" s="99" t="s">
        <v>792</v>
      </c>
      <c r="I205" s="263" t="s">
        <v>12</v>
      </c>
      <c r="J205" s="99" t="s">
        <v>13</v>
      </c>
      <c r="K205" s="282">
        <v>1</v>
      </c>
      <c r="L205" s="296" t="s">
        <v>51</v>
      </c>
      <c r="M205" s="222">
        <v>4</v>
      </c>
      <c r="N205" s="471">
        <v>2.33</v>
      </c>
      <c r="O205" s="98" t="s">
        <v>24</v>
      </c>
      <c r="P205" s="81">
        <v>8192</v>
      </c>
      <c r="Q205" s="43">
        <v>8</v>
      </c>
      <c r="R205" s="222">
        <v>1</v>
      </c>
      <c r="S205" s="99" t="s">
        <v>48</v>
      </c>
      <c r="T205" s="99" t="s">
        <v>33</v>
      </c>
      <c r="U205" s="99" t="s">
        <v>49</v>
      </c>
      <c r="V205" s="99" t="s">
        <v>215</v>
      </c>
      <c r="W205" s="282" t="s">
        <v>215</v>
      </c>
      <c r="X205" s="304">
        <v>0</v>
      </c>
      <c r="Y205" s="222" t="s">
        <v>475</v>
      </c>
      <c r="Z205" s="222" t="s">
        <v>475</v>
      </c>
      <c r="AA205" s="228" t="s">
        <v>19</v>
      </c>
      <c r="AB205" s="228">
        <v>24</v>
      </c>
      <c r="AC205" s="282" t="s">
        <v>396</v>
      </c>
      <c r="AD205" s="510" t="s">
        <v>50</v>
      </c>
      <c r="AE205" s="511">
        <v>0.68</v>
      </c>
      <c r="AF205" s="511" t="s">
        <v>210</v>
      </c>
      <c r="AG205" s="282" t="s">
        <v>215</v>
      </c>
      <c r="AH205" s="286" t="s">
        <v>215</v>
      </c>
      <c r="AI205" s="258" t="s">
        <v>215</v>
      </c>
      <c r="AJ205" s="222" t="s">
        <v>210</v>
      </c>
      <c r="AK205" s="222" t="s">
        <v>215</v>
      </c>
      <c r="AL205" s="222">
        <v>1000</v>
      </c>
      <c r="AM205" s="222">
        <v>100</v>
      </c>
      <c r="AN205" s="232">
        <v>230</v>
      </c>
      <c r="AO205" s="232">
        <v>1.27</v>
      </c>
      <c r="AP205" s="234">
        <v>2.82</v>
      </c>
      <c r="AQ205" s="335">
        <v>68.99</v>
      </c>
      <c r="AR205" s="187"/>
    </row>
    <row r="206" spans="1:44" ht="14.25">
      <c r="A206" s="267"/>
      <c r="B206" s="268">
        <v>214</v>
      </c>
      <c r="C206" s="181"/>
      <c r="D206" s="98"/>
      <c r="E206" s="103">
        <v>39660</v>
      </c>
      <c r="F206" s="98" t="s">
        <v>621</v>
      </c>
      <c r="G206" s="98" t="s">
        <v>217</v>
      </c>
      <c r="H206" s="99" t="s">
        <v>11</v>
      </c>
      <c r="I206" s="263" t="s">
        <v>52</v>
      </c>
      <c r="J206" s="99" t="s">
        <v>13</v>
      </c>
      <c r="K206" s="197">
        <v>1</v>
      </c>
      <c r="L206" s="295" t="s">
        <v>53</v>
      </c>
      <c r="M206" s="98">
        <v>1</v>
      </c>
      <c r="N206" s="470">
        <v>1.6</v>
      </c>
      <c r="O206" s="256" t="s">
        <v>54</v>
      </c>
      <c r="P206" s="81">
        <v>2048</v>
      </c>
      <c r="Q206" s="43">
        <v>2</v>
      </c>
      <c r="R206" s="98">
        <v>1</v>
      </c>
      <c r="S206" s="99">
        <v>750</v>
      </c>
      <c r="T206" s="99" t="s">
        <v>33</v>
      </c>
      <c r="U206" s="99" t="s">
        <v>397</v>
      </c>
      <c r="V206" s="99" t="s">
        <v>397</v>
      </c>
      <c r="W206" s="197" t="s">
        <v>215</v>
      </c>
      <c r="X206" s="181">
        <v>0</v>
      </c>
      <c r="Y206" s="98" t="s">
        <v>475</v>
      </c>
      <c r="Z206" s="256" t="s">
        <v>475</v>
      </c>
      <c r="AA206" s="263" t="s">
        <v>475</v>
      </c>
      <c r="AB206" s="228" t="s">
        <v>475</v>
      </c>
      <c r="AC206" s="197" t="s">
        <v>214</v>
      </c>
      <c r="AD206" s="512"/>
      <c r="AE206" s="99"/>
      <c r="AF206" s="99"/>
      <c r="AG206" s="197" t="s">
        <v>210</v>
      </c>
      <c r="AH206" s="285" t="s">
        <v>215</v>
      </c>
      <c r="AI206" s="98" t="s">
        <v>215</v>
      </c>
      <c r="AJ206" s="98" t="s">
        <v>210</v>
      </c>
      <c r="AK206" s="98" t="s">
        <v>215</v>
      </c>
      <c r="AL206" s="98">
        <v>100</v>
      </c>
      <c r="AM206" s="98">
        <v>100</v>
      </c>
      <c r="AN206" s="181">
        <v>115</v>
      </c>
      <c r="AO206" s="98">
        <v>1.73</v>
      </c>
      <c r="AP206" s="98">
        <v>2.15</v>
      </c>
      <c r="AQ206" s="238">
        <v>30.25</v>
      </c>
      <c r="AR206" s="187"/>
    </row>
    <row r="207" spans="1:44" ht="14.25">
      <c r="A207" s="267"/>
      <c r="B207" s="268">
        <v>215</v>
      </c>
      <c r="C207" s="181"/>
      <c r="D207" s="98"/>
      <c r="E207" s="103">
        <v>39660</v>
      </c>
      <c r="F207" s="98" t="s">
        <v>621</v>
      </c>
      <c r="G207" s="98" t="s">
        <v>217</v>
      </c>
      <c r="H207" s="99" t="s">
        <v>11</v>
      </c>
      <c r="I207" s="263" t="s">
        <v>52</v>
      </c>
      <c r="J207" s="99" t="s">
        <v>13</v>
      </c>
      <c r="K207" s="197">
        <v>1</v>
      </c>
      <c r="L207" s="295" t="s">
        <v>53</v>
      </c>
      <c r="M207" s="98">
        <v>1</v>
      </c>
      <c r="N207" s="470">
        <v>1.6</v>
      </c>
      <c r="O207" s="256" t="s">
        <v>54</v>
      </c>
      <c r="P207" s="81">
        <v>2048</v>
      </c>
      <c r="Q207" s="43">
        <v>2</v>
      </c>
      <c r="R207" s="98">
        <v>1</v>
      </c>
      <c r="S207" s="99">
        <v>750</v>
      </c>
      <c r="T207" s="99" t="s">
        <v>33</v>
      </c>
      <c r="U207" s="99" t="s">
        <v>397</v>
      </c>
      <c r="V207" s="99" t="s">
        <v>397</v>
      </c>
      <c r="W207" s="197" t="s">
        <v>215</v>
      </c>
      <c r="X207" s="181">
        <v>0</v>
      </c>
      <c r="Y207" s="98" t="s">
        <v>475</v>
      </c>
      <c r="Z207" s="256" t="s">
        <v>475</v>
      </c>
      <c r="AA207" s="263" t="s">
        <v>475</v>
      </c>
      <c r="AB207" s="228" t="s">
        <v>475</v>
      </c>
      <c r="AC207" s="197" t="s">
        <v>214</v>
      </c>
      <c r="AD207" s="512"/>
      <c r="AE207" s="99"/>
      <c r="AF207" s="99"/>
      <c r="AG207" s="197" t="s">
        <v>210</v>
      </c>
      <c r="AH207" s="285" t="s">
        <v>215</v>
      </c>
      <c r="AI207" s="98" t="s">
        <v>215</v>
      </c>
      <c r="AJ207" s="98" t="s">
        <v>210</v>
      </c>
      <c r="AK207" s="98" t="s">
        <v>215</v>
      </c>
      <c r="AL207" s="98">
        <v>100</v>
      </c>
      <c r="AM207" s="98">
        <v>100</v>
      </c>
      <c r="AN207" s="181">
        <v>230</v>
      </c>
      <c r="AO207" s="98">
        <v>1.96</v>
      </c>
      <c r="AP207" s="98">
        <v>2.41</v>
      </c>
      <c r="AQ207" s="238">
        <v>30.49</v>
      </c>
      <c r="AR207" s="187"/>
    </row>
    <row r="208" spans="1:44" ht="14.25">
      <c r="A208" s="267"/>
      <c r="B208" s="268">
        <v>216</v>
      </c>
      <c r="C208" s="181"/>
      <c r="D208" s="98"/>
      <c r="E208" s="103">
        <v>39660</v>
      </c>
      <c r="F208" s="98" t="s">
        <v>621</v>
      </c>
      <c r="G208" s="98" t="s">
        <v>217</v>
      </c>
      <c r="H208" s="99" t="s">
        <v>11</v>
      </c>
      <c r="I208" s="263" t="s">
        <v>52</v>
      </c>
      <c r="J208" s="99" t="s">
        <v>13</v>
      </c>
      <c r="K208" s="197">
        <v>1</v>
      </c>
      <c r="L208" s="295" t="s">
        <v>53</v>
      </c>
      <c r="M208" s="98">
        <v>1</v>
      </c>
      <c r="N208" s="470">
        <v>1.6</v>
      </c>
      <c r="O208" s="256" t="s">
        <v>54</v>
      </c>
      <c r="P208" s="81">
        <v>2048</v>
      </c>
      <c r="Q208" s="43">
        <v>2</v>
      </c>
      <c r="R208" s="98">
        <v>1</v>
      </c>
      <c r="S208" s="99">
        <v>750</v>
      </c>
      <c r="T208" s="99" t="s">
        <v>33</v>
      </c>
      <c r="U208" s="99" t="s">
        <v>397</v>
      </c>
      <c r="V208" s="99" t="s">
        <v>397</v>
      </c>
      <c r="W208" s="197" t="s">
        <v>215</v>
      </c>
      <c r="X208" s="181">
        <v>0</v>
      </c>
      <c r="Y208" s="98" t="s">
        <v>475</v>
      </c>
      <c r="Z208" s="256" t="s">
        <v>475</v>
      </c>
      <c r="AA208" s="263" t="s">
        <v>475</v>
      </c>
      <c r="AB208" s="228" t="s">
        <v>475</v>
      </c>
      <c r="AC208" s="197" t="s">
        <v>214</v>
      </c>
      <c r="AD208" s="512"/>
      <c r="AE208" s="99"/>
      <c r="AF208" s="99"/>
      <c r="AG208" s="197" t="s">
        <v>210</v>
      </c>
      <c r="AH208" s="285" t="s">
        <v>215</v>
      </c>
      <c r="AI208" s="222" t="s">
        <v>215</v>
      </c>
      <c r="AJ208" s="98" t="s">
        <v>210</v>
      </c>
      <c r="AK208" s="98" t="s">
        <v>215</v>
      </c>
      <c r="AL208" s="98">
        <v>100</v>
      </c>
      <c r="AM208" s="98">
        <v>100</v>
      </c>
      <c r="AN208" s="181">
        <v>115</v>
      </c>
      <c r="AO208" s="98">
        <v>1.92</v>
      </c>
      <c r="AP208" s="98">
        <v>2.37</v>
      </c>
      <c r="AQ208" s="238">
        <v>30.4</v>
      </c>
      <c r="AR208" s="187"/>
    </row>
    <row r="209" spans="1:44" s="3" customFormat="1" ht="14.25">
      <c r="A209" s="267"/>
      <c r="B209" s="268">
        <v>217</v>
      </c>
      <c r="C209" s="181"/>
      <c r="D209" s="98"/>
      <c r="E209" s="103">
        <v>39660</v>
      </c>
      <c r="F209" s="98" t="s">
        <v>621</v>
      </c>
      <c r="G209" s="98" t="s">
        <v>217</v>
      </c>
      <c r="H209" s="99" t="s">
        <v>11</v>
      </c>
      <c r="I209" s="263" t="s">
        <v>52</v>
      </c>
      <c r="J209" s="99" t="s">
        <v>13</v>
      </c>
      <c r="K209" s="197">
        <v>1</v>
      </c>
      <c r="L209" s="295" t="s">
        <v>53</v>
      </c>
      <c r="M209" s="98">
        <v>1</v>
      </c>
      <c r="N209" s="470">
        <v>1.6</v>
      </c>
      <c r="O209" s="256" t="s">
        <v>54</v>
      </c>
      <c r="P209" s="81">
        <v>2048</v>
      </c>
      <c r="Q209" s="43">
        <v>2</v>
      </c>
      <c r="R209" s="98">
        <v>1</v>
      </c>
      <c r="S209" s="99">
        <v>750</v>
      </c>
      <c r="T209" s="99" t="s">
        <v>33</v>
      </c>
      <c r="U209" s="99" t="s">
        <v>397</v>
      </c>
      <c r="V209" s="99" t="s">
        <v>397</v>
      </c>
      <c r="W209" s="197" t="s">
        <v>215</v>
      </c>
      <c r="X209" s="181">
        <v>0</v>
      </c>
      <c r="Y209" s="98" t="s">
        <v>475</v>
      </c>
      <c r="Z209" s="256" t="s">
        <v>475</v>
      </c>
      <c r="AA209" s="263" t="s">
        <v>475</v>
      </c>
      <c r="AB209" s="228" t="s">
        <v>475</v>
      </c>
      <c r="AC209" s="197" t="s">
        <v>214</v>
      </c>
      <c r="AD209" s="512"/>
      <c r="AE209" s="99"/>
      <c r="AF209" s="99"/>
      <c r="AG209" s="197" t="s">
        <v>210</v>
      </c>
      <c r="AH209" s="285" t="s">
        <v>215</v>
      </c>
      <c r="AI209" s="222" t="s">
        <v>215</v>
      </c>
      <c r="AJ209" s="98" t="s">
        <v>210</v>
      </c>
      <c r="AK209" s="98" t="s">
        <v>215</v>
      </c>
      <c r="AL209" s="98">
        <v>100</v>
      </c>
      <c r="AM209" s="98">
        <v>100</v>
      </c>
      <c r="AN209" s="181">
        <v>230</v>
      </c>
      <c r="AO209" s="98">
        <v>202</v>
      </c>
      <c r="AP209" s="98">
        <v>2.47</v>
      </c>
      <c r="AQ209" s="238">
        <v>31.02</v>
      </c>
      <c r="AR209" s="187"/>
    </row>
    <row r="210" spans="1:44" s="4" customFormat="1" ht="14.25">
      <c r="A210" s="267"/>
      <c r="B210" s="268">
        <v>218</v>
      </c>
      <c r="C210" s="181"/>
      <c r="D210" s="98"/>
      <c r="E210" s="103">
        <v>39688</v>
      </c>
      <c r="F210" s="98" t="s">
        <v>621</v>
      </c>
      <c r="G210" s="98" t="s">
        <v>273</v>
      </c>
      <c r="H210" s="99" t="s">
        <v>11</v>
      </c>
      <c r="I210" s="263" t="s">
        <v>12</v>
      </c>
      <c r="J210" s="99" t="s">
        <v>13</v>
      </c>
      <c r="K210" s="197">
        <v>1</v>
      </c>
      <c r="L210" s="295" t="s">
        <v>57</v>
      </c>
      <c r="M210" s="98">
        <v>2</v>
      </c>
      <c r="N210" s="470">
        <v>2.4</v>
      </c>
      <c r="O210" s="98" t="s">
        <v>15</v>
      </c>
      <c r="P210" s="166">
        <v>4096</v>
      </c>
      <c r="Q210" s="43">
        <v>4</v>
      </c>
      <c r="R210" s="98">
        <v>1</v>
      </c>
      <c r="S210" s="99">
        <v>500</v>
      </c>
      <c r="T210" s="99" t="s">
        <v>33</v>
      </c>
      <c r="U210" s="99" t="s">
        <v>17</v>
      </c>
      <c r="V210" s="99" t="s">
        <v>395</v>
      </c>
      <c r="W210" s="197" t="s">
        <v>210</v>
      </c>
      <c r="X210" s="181">
        <v>0</v>
      </c>
      <c r="Y210" s="98" t="s">
        <v>475</v>
      </c>
      <c r="Z210" s="98" t="s">
        <v>475</v>
      </c>
      <c r="AA210" s="263" t="s">
        <v>19</v>
      </c>
      <c r="AB210" s="228" t="s">
        <v>475</v>
      </c>
      <c r="AC210" s="197" t="s">
        <v>20</v>
      </c>
      <c r="AD210" s="508" t="s">
        <v>21</v>
      </c>
      <c r="AE210" s="509">
        <v>0.7</v>
      </c>
      <c r="AF210" s="509" t="s">
        <v>210</v>
      </c>
      <c r="AG210" s="197" t="s">
        <v>215</v>
      </c>
      <c r="AH210" s="285" t="s">
        <v>215</v>
      </c>
      <c r="AI210" s="98" t="s">
        <v>210</v>
      </c>
      <c r="AJ210" s="98" t="s">
        <v>210</v>
      </c>
      <c r="AK210" s="98" t="s">
        <v>215</v>
      </c>
      <c r="AL210" s="98">
        <v>1000</v>
      </c>
      <c r="AM210" s="98">
        <v>100</v>
      </c>
      <c r="AN210" s="181">
        <v>115</v>
      </c>
      <c r="AO210" s="98">
        <v>1.65</v>
      </c>
      <c r="AP210" s="98">
        <v>3.78</v>
      </c>
      <c r="AQ210" s="238">
        <v>61.96</v>
      </c>
      <c r="AR210" s="187"/>
    </row>
    <row r="211" spans="1:44" s="3" customFormat="1" ht="14.25">
      <c r="A211" s="267"/>
      <c r="B211" s="268">
        <v>219</v>
      </c>
      <c r="C211" s="181"/>
      <c r="D211" s="98"/>
      <c r="E211" s="103">
        <v>39688</v>
      </c>
      <c r="F211" s="98" t="s">
        <v>621</v>
      </c>
      <c r="G211" s="98" t="s">
        <v>273</v>
      </c>
      <c r="H211" s="99" t="s">
        <v>11</v>
      </c>
      <c r="I211" s="263" t="s">
        <v>12</v>
      </c>
      <c r="J211" s="99" t="s">
        <v>13</v>
      </c>
      <c r="K211" s="197">
        <v>1</v>
      </c>
      <c r="L211" s="295" t="s">
        <v>57</v>
      </c>
      <c r="M211" s="98">
        <v>2</v>
      </c>
      <c r="N211" s="470">
        <v>2.4</v>
      </c>
      <c r="O211" s="98" t="s">
        <v>15</v>
      </c>
      <c r="P211" s="166">
        <v>4096</v>
      </c>
      <c r="Q211" s="43">
        <v>4</v>
      </c>
      <c r="R211" s="98">
        <v>1</v>
      </c>
      <c r="S211" s="99">
        <v>500</v>
      </c>
      <c r="T211" s="99" t="s">
        <v>33</v>
      </c>
      <c r="U211" s="99" t="s">
        <v>17</v>
      </c>
      <c r="V211" s="99" t="s">
        <v>395</v>
      </c>
      <c r="W211" s="197" t="s">
        <v>210</v>
      </c>
      <c r="X211" s="181">
        <v>0</v>
      </c>
      <c r="Y211" s="98" t="s">
        <v>475</v>
      </c>
      <c r="Z211" s="98" t="s">
        <v>475</v>
      </c>
      <c r="AA211" s="263" t="s">
        <v>19</v>
      </c>
      <c r="AB211" s="228" t="s">
        <v>475</v>
      </c>
      <c r="AC211" s="197" t="s">
        <v>20</v>
      </c>
      <c r="AD211" s="508" t="s">
        <v>21</v>
      </c>
      <c r="AE211" s="509">
        <v>0.7</v>
      </c>
      <c r="AF211" s="509" t="s">
        <v>210</v>
      </c>
      <c r="AG211" s="197" t="s">
        <v>215</v>
      </c>
      <c r="AH211" s="285" t="s">
        <v>215</v>
      </c>
      <c r="AI211" s="98" t="s">
        <v>210</v>
      </c>
      <c r="AJ211" s="98" t="s">
        <v>210</v>
      </c>
      <c r="AK211" s="98" t="s">
        <v>215</v>
      </c>
      <c r="AL211" s="98">
        <v>1000</v>
      </c>
      <c r="AM211" s="98">
        <v>100</v>
      </c>
      <c r="AN211" s="181">
        <v>230</v>
      </c>
      <c r="AO211" s="98">
        <v>1.72</v>
      </c>
      <c r="AP211" s="98">
        <v>3.86</v>
      </c>
      <c r="AQ211" s="238">
        <v>61.13</v>
      </c>
      <c r="AR211" s="187"/>
    </row>
    <row r="212" spans="1:238" s="144" customFormat="1" ht="38.25">
      <c r="A212" s="267"/>
      <c r="B212" s="268">
        <v>220</v>
      </c>
      <c r="C212" s="181"/>
      <c r="D212" s="222"/>
      <c r="E212" s="220">
        <v>39688</v>
      </c>
      <c r="F212" s="222" t="s">
        <v>621</v>
      </c>
      <c r="G212" s="222" t="s">
        <v>273</v>
      </c>
      <c r="H212" s="99" t="s">
        <v>792</v>
      </c>
      <c r="I212" s="263" t="s">
        <v>12</v>
      </c>
      <c r="J212" s="99" t="s">
        <v>13</v>
      </c>
      <c r="K212" s="282">
        <v>1</v>
      </c>
      <c r="L212" s="296" t="s">
        <v>58</v>
      </c>
      <c r="M212" s="222">
        <v>1</v>
      </c>
      <c r="N212" s="471">
        <v>2.2</v>
      </c>
      <c r="O212" s="222" t="s">
        <v>59</v>
      </c>
      <c r="P212" s="39">
        <v>2048</v>
      </c>
      <c r="Q212" s="43">
        <v>2</v>
      </c>
      <c r="R212" s="222">
        <v>1</v>
      </c>
      <c r="S212" s="99" t="s">
        <v>60</v>
      </c>
      <c r="T212" s="99" t="s">
        <v>33</v>
      </c>
      <c r="U212" s="99" t="s">
        <v>34</v>
      </c>
      <c r="V212" s="99" t="s">
        <v>210</v>
      </c>
      <c r="W212" s="282" t="s">
        <v>215</v>
      </c>
      <c r="X212" s="304">
        <v>0</v>
      </c>
      <c r="Y212" s="222" t="s">
        <v>475</v>
      </c>
      <c r="Z212" s="222" t="s">
        <v>475</v>
      </c>
      <c r="AA212" s="228" t="s">
        <v>19</v>
      </c>
      <c r="AB212" s="228" t="s">
        <v>475</v>
      </c>
      <c r="AC212" s="282" t="s">
        <v>396</v>
      </c>
      <c r="AD212" s="510" t="s">
        <v>35</v>
      </c>
      <c r="AE212" s="511">
        <v>0.68</v>
      </c>
      <c r="AF212" s="511" t="s">
        <v>215</v>
      </c>
      <c r="AG212" s="282" t="s">
        <v>215</v>
      </c>
      <c r="AH212" s="286" t="s">
        <v>215</v>
      </c>
      <c r="AI212" s="258" t="s">
        <v>215</v>
      </c>
      <c r="AJ212" s="222" t="s">
        <v>210</v>
      </c>
      <c r="AK212" s="222" t="s">
        <v>215</v>
      </c>
      <c r="AL212" s="222">
        <v>1000</v>
      </c>
      <c r="AM212" s="222">
        <v>100</v>
      </c>
      <c r="AN212" s="233">
        <v>115</v>
      </c>
      <c r="AO212" s="234">
        <v>2.34</v>
      </c>
      <c r="AP212" s="234">
        <v>3.73</v>
      </c>
      <c r="AQ212" s="237">
        <v>46.89</v>
      </c>
      <c r="AR212" s="187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</row>
    <row r="213" spans="1:238" s="3" customFormat="1" ht="38.25">
      <c r="A213" s="267"/>
      <c r="B213" s="268">
        <v>221</v>
      </c>
      <c r="C213" s="181"/>
      <c r="D213" s="222"/>
      <c r="E213" s="220">
        <v>39688</v>
      </c>
      <c r="F213" s="222" t="s">
        <v>621</v>
      </c>
      <c r="G213" s="222" t="s">
        <v>273</v>
      </c>
      <c r="H213" s="99" t="s">
        <v>792</v>
      </c>
      <c r="I213" s="99" t="s">
        <v>12</v>
      </c>
      <c r="J213" s="99" t="s">
        <v>13</v>
      </c>
      <c r="K213" s="282">
        <v>1</v>
      </c>
      <c r="L213" s="296" t="s">
        <v>58</v>
      </c>
      <c r="M213" s="222">
        <v>1</v>
      </c>
      <c r="N213" s="471">
        <v>2.2</v>
      </c>
      <c r="O213" s="222" t="s">
        <v>59</v>
      </c>
      <c r="P213" s="39">
        <v>2048</v>
      </c>
      <c r="Q213" s="43">
        <v>2</v>
      </c>
      <c r="R213" s="222">
        <v>1</v>
      </c>
      <c r="S213" s="99" t="s">
        <v>60</v>
      </c>
      <c r="T213" s="99" t="s">
        <v>33</v>
      </c>
      <c r="U213" s="99" t="s">
        <v>34</v>
      </c>
      <c r="V213" s="99" t="s">
        <v>210</v>
      </c>
      <c r="W213" s="282" t="s">
        <v>215</v>
      </c>
      <c r="X213" s="304">
        <v>0</v>
      </c>
      <c r="Y213" s="222" t="s">
        <v>475</v>
      </c>
      <c r="Z213" s="222" t="s">
        <v>475</v>
      </c>
      <c r="AA213" s="228" t="s">
        <v>19</v>
      </c>
      <c r="AB213" s="228" t="s">
        <v>475</v>
      </c>
      <c r="AC213" s="282" t="s">
        <v>396</v>
      </c>
      <c r="AD213" s="510" t="s">
        <v>35</v>
      </c>
      <c r="AE213" s="511">
        <v>0.68</v>
      </c>
      <c r="AF213" s="511" t="s">
        <v>215</v>
      </c>
      <c r="AG213" s="282" t="s">
        <v>215</v>
      </c>
      <c r="AH213" s="286" t="s">
        <v>215</v>
      </c>
      <c r="AI213" s="258" t="s">
        <v>215</v>
      </c>
      <c r="AJ213" s="222" t="s">
        <v>210</v>
      </c>
      <c r="AK213" s="222" t="s">
        <v>215</v>
      </c>
      <c r="AL213" s="222">
        <v>1000</v>
      </c>
      <c r="AM213" s="222">
        <v>100</v>
      </c>
      <c r="AN213" s="233">
        <v>230</v>
      </c>
      <c r="AO213" s="234">
        <v>2.38</v>
      </c>
      <c r="AP213" s="234">
        <v>3.76</v>
      </c>
      <c r="AQ213" s="237">
        <v>46.4</v>
      </c>
      <c r="AR213" s="187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</row>
    <row r="214" spans="1:44" s="3" customFormat="1" ht="14.25">
      <c r="A214" s="267"/>
      <c r="B214" s="268">
        <v>222</v>
      </c>
      <c r="C214" s="181"/>
      <c r="D214" s="98"/>
      <c r="E214" s="103">
        <v>39687</v>
      </c>
      <c r="F214" s="98" t="s">
        <v>621</v>
      </c>
      <c r="G214" s="98" t="s">
        <v>273</v>
      </c>
      <c r="H214" s="99" t="s">
        <v>22</v>
      </c>
      <c r="I214" s="99" t="s">
        <v>12</v>
      </c>
      <c r="J214" s="99" t="s">
        <v>13</v>
      </c>
      <c r="K214" s="197">
        <v>1</v>
      </c>
      <c r="L214" s="295" t="s">
        <v>61</v>
      </c>
      <c r="M214" s="98">
        <v>2</v>
      </c>
      <c r="N214" s="470">
        <v>2.3</v>
      </c>
      <c r="O214" s="98" t="s">
        <v>59</v>
      </c>
      <c r="P214" s="39">
        <v>2048</v>
      </c>
      <c r="Q214" s="43">
        <v>2</v>
      </c>
      <c r="R214" s="98">
        <v>1</v>
      </c>
      <c r="S214" s="99">
        <v>250</v>
      </c>
      <c r="T214" s="99" t="s">
        <v>33</v>
      </c>
      <c r="U214" s="99" t="s">
        <v>397</v>
      </c>
      <c r="V214" s="99" t="s">
        <v>397</v>
      </c>
      <c r="W214" s="197" t="s">
        <v>210</v>
      </c>
      <c r="X214" s="181">
        <v>0</v>
      </c>
      <c r="Y214" s="98" t="s">
        <v>475</v>
      </c>
      <c r="Z214" s="98" t="s">
        <v>475</v>
      </c>
      <c r="AA214" s="263" t="s">
        <v>19</v>
      </c>
      <c r="AB214" s="228" t="s">
        <v>475</v>
      </c>
      <c r="AC214" s="197" t="s">
        <v>20</v>
      </c>
      <c r="AD214" s="508" t="s">
        <v>35</v>
      </c>
      <c r="AE214" s="509">
        <v>0.65</v>
      </c>
      <c r="AF214" s="509" t="s">
        <v>210</v>
      </c>
      <c r="AG214" s="197" t="s">
        <v>215</v>
      </c>
      <c r="AH214" s="285" t="s">
        <v>215</v>
      </c>
      <c r="AI214" s="98" t="s">
        <v>210</v>
      </c>
      <c r="AJ214" s="98" t="s">
        <v>210</v>
      </c>
      <c r="AK214" s="98" t="s">
        <v>215</v>
      </c>
      <c r="AL214" s="98">
        <v>1000</v>
      </c>
      <c r="AM214" s="98">
        <v>100</v>
      </c>
      <c r="AN214" s="181">
        <v>115</v>
      </c>
      <c r="AO214" s="256">
        <v>2.58</v>
      </c>
      <c r="AP214" s="256">
        <v>5.08</v>
      </c>
      <c r="AQ214" s="238">
        <v>50.51</v>
      </c>
      <c r="AR214" s="187"/>
    </row>
    <row r="215" spans="1:238" s="3" customFormat="1" ht="14.25">
      <c r="A215" s="267"/>
      <c r="B215" s="268">
        <v>223</v>
      </c>
      <c r="C215" s="181"/>
      <c r="D215" s="98"/>
      <c r="E215" s="103">
        <v>39687</v>
      </c>
      <c r="F215" s="98" t="s">
        <v>621</v>
      </c>
      <c r="G215" s="98" t="s">
        <v>273</v>
      </c>
      <c r="H215" s="99" t="s">
        <v>22</v>
      </c>
      <c r="I215" s="99" t="s">
        <v>12</v>
      </c>
      <c r="J215" s="99" t="s">
        <v>13</v>
      </c>
      <c r="K215" s="197">
        <v>1</v>
      </c>
      <c r="L215" s="295" t="s">
        <v>61</v>
      </c>
      <c r="M215" s="98">
        <v>2</v>
      </c>
      <c r="N215" s="470">
        <v>2.3</v>
      </c>
      <c r="O215" s="98" t="s">
        <v>59</v>
      </c>
      <c r="P215" s="39">
        <v>2048</v>
      </c>
      <c r="Q215" s="43">
        <v>2</v>
      </c>
      <c r="R215" s="98">
        <v>1</v>
      </c>
      <c r="S215" s="99">
        <v>250</v>
      </c>
      <c r="T215" s="99" t="s">
        <v>33</v>
      </c>
      <c r="U215" s="99" t="s">
        <v>397</v>
      </c>
      <c r="V215" s="99" t="s">
        <v>397</v>
      </c>
      <c r="W215" s="197" t="s">
        <v>210</v>
      </c>
      <c r="X215" s="181">
        <v>0</v>
      </c>
      <c r="Y215" s="98" t="s">
        <v>475</v>
      </c>
      <c r="Z215" s="98" t="s">
        <v>475</v>
      </c>
      <c r="AA215" s="263" t="s">
        <v>19</v>
      </c>
      <c r="AB215" s="228" t="s">
        <v>475</v>
      </c>
      <c r="AC215" s="197" t="s">
        <v>20</v>
      </c>
      <c r="AD215" s="508" t="s">
        <v>35</v>
      </c>
      <c r="AE215" s="509">
        <v>0.65</v>
      </c>
      <c r="AF215" s="509" t="s">
        <v>210</v>
      </c>
      <c r="AG215" s="197" t="s">
        <v>215</v>
      </c>
      <c r="AH215" s="285" t="s">
        <v>215</v>
      </c>
      <c r="AI215" s="98" t="s">
        <v>210</v>
      </c>
      <c r="AJ215" s="98" t="s">
        <v>210</v>
      </c>
      <c r="AK215" s="98" t="s">
        <v>215</v>
      </c>
      <c r="AL215" s="98">
        <v>1000</v>
      </c>
      <c r="AM215" s="98">
        <v>100</v>
      </c>
      <c r="AN215" s="181">
        <v>230</v>
      </c>
      <c r="AO215" s="256">
        <v>2.66</v>
      </c>
      <c r="AP215" s="256">
        <v>5.16</v>
      </c>
      <c r="AQ215" s="238">
        <v>46.53</v>
      </c>
      <c r="AR215" s="187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</row>
    <row r="216" spans="1:238" s="3" customFormat="1" ht="14.25">
      <c r="A216" s="267"/>
      <c r="B216" s="268">
        <v>224</v>
      </c>
      <c r="C216" s="181"/>
      <c r="D216" s="98"/>
      <c r="E216" s="103">
        <v>39688</v>
      </c>
      <c r="F216" s="98" t="s">
        <v>621</v>
      </c>
      <c r="G216" s="98" t="s">
        <v>273</v>
      </c>
      <c r="H216" s="99" t="s">
        <v>22</v>
      </c>
      <c r="I216" s="99" t="s">
        <v>12</v>
      </c>
      <c r="J216" s="99" t="s">
        <v>13</v>
      </c>
      <c r="K216" s="197">
        <v>1</v>
      </c>
      <c r="L216" s="295" t="s">
        <v>62</v>
      </c>
      <c r="M216" s="98">
        <v>2</v>
      </c>
      <c r="N216" s="470">
        <v>2.2</v>
      </c>
      <c r="O216" s="98" t="s">
        <v>59</v>
      </c>
      <c r="P216" s="81">
        <v>2048</v>
      </c>
      <c r="Q216" s="43">
        <v>2</v>
      </c>
      <c r="R216" s="98">
        <v>1</v>
      </c>
      <c r="S216" s="99">
        <v>250</v>
      </c>
      <c r="T216" s="99" t="s">
        <v>33</v>
      </c>
      <c r="U216" s="99" t="s">
        <v>397</v>
      </c>
      <c r="V216" s="99" t="s">
        <v>397</v>
      </c>
      <c r="W216" s="197" t="s">
        <v>210</v>
      </c>
      <c r="X216" s="181">
        <v>0</v>
      </c>
      <c r="Y216" s="98" t="s">
        <v>475</v>
      </c>
      <c r="Z216" s="98" t="s">
        <v>475</v>
      </c>
      <c r="AA216" s="263" t="s">
        <v>19</v>
      </c>
      <c r="AB216" s="228" t="s">
        <v>475</v>
      </c>
      <c r="AC216" s="197" t="s">
        <v>20</v>
      </c>
      <c r="AD216" s="508" t="s">
        <v>35</v>
      </c>
      <c r="AE216" s="509">
        <v>0.65</v>
      </c>
      <c r="AF216" s="509" t="s">
        <v>210</v>
      </c>
      <c r="AG216" s="197" t="s">
        <v>215</v>
      </c>
      <c r="AH216" s="285" t="s">
        <v>215</v>
      </c>
      <c r="AI216" s="98" t="s">
        <v>210</v>
      </c>
      <c r="AJ216" s="98" t="s">
        <v>210</v>
      </c>
      <c r="AK216" s="98" t="s">
        <v>215</v>
      </c>
      <c r="AL216" s="98">
        <v>1000</v>
      </c>
      <c r="AM216" s="98">
        <v>100</v>
      </c>
      <c r="AN216" s="181">
        <v>115</v>
      </c>
      <c r="AO216" s="256">
        <v>2.57</v>
      </c>
      <c r="AP216" s="256">
        <v>5.14</v>
      </c>
      <c r="AQ216" s="238">
        <v>48.91</v>
      </c>
      <c r="AR216" s="187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</row>
    <row r="217" spans="1:44" s="5" customFormat="1" ht="14.25">
      <c r="A217" s="267"/>
      <c r="B217" s="268">
        <v>225</v>
      </c>
      <c r="C217" s="181"/>
      <c r="D217" s="98"/>
      <c r="E217" s="103">
        <v>39688</v>
      </c>
      <c r="F217" s="98" t="s">
        <v>621</v>
      </c>
      <c r="G217" s="98" t="s">
        <v>273</v>
      </c>
      <c r="H217" s="99" t="s">
        <v>22</v>
      </c>
      <c r="I217" s="99" t="s">
        <v>12</v>
      </c>
      <c r="J217" s="99" t="s">
        <v>13</v>
      </c>
      <c r="K217" s="197">
        <v>1</v>
      </c>
      <c r="L217" s="295" t="s">
        <v>62</v>
      </c>
      <c r="M217" s="98">
        <v>2</v>
      </c>
      <c r="N217" s="470">
        <v>2.2</v>
      </c>
      <c r="O217" s="98" t="s">
        <v>59</v>
      </c>
      <c r="P217" s="81">
        <v>2048</v>
      </c>
      <c r="Q217" s="43">
        <v>2</v>
      </c>
      <c r="R217" s="98">
        <v>1</v>
      </c>
      <c r="S217" s="99">
        <v>250</v>
      </c>
      <c r="T217" s="99" t="s">
        <v>33</v>
      </c>
      <c r="U217" s="99" t="s">
        <v>397</v>
      </c>
      <c r="V217" s="99" t="s">
        <v>397</v>
      </c>
      <c r="W217" s="197" t="s">
        <v>210</v>
      </c>
      <c r="X217" s="181">
        <v>0</v>
      </c>
      <c r="Y217" s="98" t="s">
        <v>475</v>
      </c>
      <c r="Z217" s="98" t="s">
        <v>475</v>
      </c>
      <c r="AA217" s="263" t="s">
        <v>19</v>
      </c>
      <c r="AB217" s="228" t="s">
        <v>475</v>
      </c>
      <c r="AC217" s="197" t="s">
        <v>20</v>
      </c>
      <c r="AD217" s="508" t="s">
        <v>35</v>
      </c>
      <c r="AE217" s="509">
        <v>0.65</v>
      </c>
      <c r="AF217" s="509" t="s">
        <v>210</v>
      </c>
      <c r="AG217" s="197" t="s">
        <v>215</v>
      </c>
      <c r="AH217" s="285" t="s">
        <v>215</v>
      </c>
      <c r="AI217" s="98" t="s">
        <v>210</v>
      </c>
      <c r="AJ217" s="98" t="s">
        <v>210</v>
      </c>
      <c r="AK217" s="98" t="s">
        <v>215</v>
      </c>
      <c r="AL217" s="98">
        <v>1000</v>
      </c>
      <c r="AM217" s="98">
        <v>100</v>
      </c>
      <c r="AN217" s="181">
        <v>230</v>
      </c>
      <c r="AO217" s="256">
        <v>2.58</v>
      </c>
      <c r="AP217" s="256">
        <v>5.18</v>
      </c>
      <c r="AQ217" s="238">
        <v>47.8</v>
      </c>
      <c r="AR217" s="187"/>
    </row>
    <row r="218" spans="1:44" s="5" customFormat="1" ht="12.75">
      <c r="A218" s="267"/>
      <c r="B218" s="268">
        <v>226</v>
      </c>
      <c r="C218" s="333"/>
      <c r="D218" s="85"/>
      <c r="E218" s="169">
        <v>39689</v>
      </c>
      <c r="F218" s="85" t="s">
        <v>621</v>
      </c>
      <c r="G218" s="85" t="s">
        <v>273</v>
      </c>
      <c r="H218" s="88" t="s">
        <v>63</v>
      </c>
      <c r="I218" s="171" t="s">
        <v>219</v>
      </c>
      <c r="J218" s="88" t="s">
        <v>64</v>
      </c>
      <c r="K218" s="177">
        <v>1</v>
      </c>
      <c r="L218" s="90" t="s">
        <v>65</v>
      </c>
      <c r="M218" s="87">
        <v>2</v>
      </c>
      <c r="N218" s="468">
        <v>3.16</v>
      </c>
      <c r="O218" s="87" t="s">
        <v>269</v>
      </c>
      <c r="P218" s="60">
        <v>4096</v>
      </c>
      <c r="Q218" s="43">
        <v>4</v>
      </c>
      <c r="R218" s="87">
        <v>1</v>
      </c>
      <c r="S218" s="88">
        <v>80</v>
      </c>
      <c r="T218" s="88" t="s">
        <v>67</v>
      </c>
      <c r="U218" s="327" t="s">
        <v>209</v>
      </c>
      <c r="V218" s="88" t="s">
        <v>630</v>
      </c>
      <c r="W218" s="177" t="s">
        <v>210</v>
      </c>
      <c r="X218" s="90">
        <v>1</v>
      </c>
      <c r="Y218" s="87" t="s">
        <v>69</v>
      </c>
      <c r="Z218" s="87">
        <v>256</v>
      </c>
      <c r="AA218" s="91" t="s">
        <v>70</v>
      </c>
      <c r="AB218" s="91" t="s">
        <v>695</v>
      </c>
      <c r="AC218" s="177" t="s">
        <v>396</v>
      </c>
      <c r="AD218" s="502">
        <v>250</v>
      </c>
      <c r="AE218" s="513">
        <v>0.8</v>
      </c>
      <c r="AF218" s="503" t="s">
        <v>215</v>
      </c>
      <c r="AG218" s="177" t="s">
        <v>215</v>
      </c>
      <c r="AH218" s="274" t="s">
        <v>210</v>
      </c>
      <c r="AI218" s="87" t="s">
        <v>210</v>
      </c>
      <c r="AJ218" s="328" t="s">
        <v>209</v>
      </c>
      <c r="AK218" s="87" t="s">
        <v>215</v>
      </c>
      <c r="AL218" s="87">
        <v>100</v>
      </c>
      <c r="AM218" s="87">
        <v>1000</v>
      </c>
      <c r="AN218" s="90">
        <v>100</v>
      </c>
      <c r="AO218" s="329">
        <v>2.21</v>
      </c>
      <c r="AP218" s="329">
        <v>2.21</v>
      </c>
      <c r="AQ218" s="330">
        <v>62.06</v>
      </c>
      <c r="AR218" s="86"/>
    </row>
    <row r="219" spans="1:44" ht="12.75">
      <c r="A219" s="267"/>
      <c r="B219" s="268">
        <v>227</v>
      </c>
      <c r="C219" s="333"/>
      <c r="D219" s="85"/>
      <c r="E219" s="169">
        <v>39689</v>
      </c>
      <c r="F219" s="85" t="s">
        <v>621</v>
      </c>
      <c r="G219" s="85" t="s">
        <v>273</v>
      </c>
      <c r="H219" s="88" t="s">
        <v>63</v>
      </c>
      <c r="I219" s="171" t="s">
        <v>219</v>
      </c>
      <c r="J219" s="88" t="s">
        <v>64</v>
      </c>
      <c r="K219" s="177">
        <v>1</v>
      </c>
      <c r="L219" s="90" t="s">
        <v>71</v>
      </c>
      <c r="M219" s="87">
        <v>2</v>
      </c>
      <c r="N219" s="468">
        <v>2.4</v>
      </c>
      <c r="O219" s="87" t="s">
        <v>269</v>
      </c>
      <c r="P219" s="60">
        <v>4096</v>
      </c>
      <c r="Q219" s="43">
        <v>4</v>
      </c>
      <c r="R219" s="87">
        <v>1</v>
      </c>
      <c r="S219" s="88">
        <v>80</v>
      </c>
      <c r="T219" s="88" t="s">
        <v>67</v>
      </c>
      <c r="U219" s="327" t="s">
        <v>209</v>
      </c>
      <c r="V219" s="88" t="s">
        <v>630</v>
      </c>
      <c r="W219" s="177" t="s">
        <v>210</v>
      </c>
      <c r="X219" s="90">
        <v>1</v>
      </c>
      <c r="Y219" s="87" t="s">
        <v>69</v>
      </c>
      <c r="Z219" s="87">
        <v>256</v>
      </c>
      <c r="AA219" s="91" t="s">
        <v>70</v>
      </c>
      <c r="AB219" s="91" t="s">
        <v>695</v>
      </c>
      <c r="AC219" s="177" t="s">
        <v>396</v>
      </c>
      <c r="AD219" s="502">
        <v>250</v>
      </c>
      <c r="AE219" s="513">
        <v>0.8</v>
      </c>
      <c r="AF219" s="503" t="s">
        <v>215</v>
      </c>
      <c r="AG219" s="177" t="s">
        <v>215</v>
      </c>
      <c r="AH219" s="274" t="s">
        <v>210</v>
      </c>
      <c r="AI219" s="87" t="s">
        <v>210</v>
      </c>
      <c r="AJ219" s="328" t="s">
        <v>209</v>
      </c>
      <c r="AK219" s="87" t="s">
        <v>215</v>
      </c>
      <c r="AL219" s="87">
        <v>100</v>
      </c>
      <c r="AM219" s="87">
        <v>1000</v>
      </c>
      <c r="AN219" s="90">
        <v>100</v>
      </c>
      <c r="AO219" s="329">
        <v>2.17</v>
      </c>
      <c r="AP219" s="329">
        <v>2.2</v>
      </c>
      <c r="AQ219" s="330">
        <v>63.24</v>
      </c>
      <c r="AR219" s="86"/>
    </row>
    <row r="220" spans="1:44" ht="12.75">
      <c r="A220" s="267"/>
      <c r="B220" s="268">
        <v>228</v>
      </c>
      <c r="C220" s="333"/>
      <c r="D220" s="85"/>
      <c r="E220" s="169">
        <v>39689</v>
      </c>
      <c r="F220" s="85" t="s">
        <v>621</v>
      </c>
      <c r="G220" s="85" t="s">
        <v>273</v>
      </c>
      <c r="H220" s="88" t="s">
        <v>63</v>
      </c>
      <c r="I220" s="171" t="s">
        <v>219</v>
      </c>
      <c r="J220" s="88" t="s">
        <v>72</v>
      </c>
      <c r="K220" s="177">
        <v>1</v>
      </c>
      <c r="L220" s="90" t="s">
        <v>65</v>
      </c>
      <c r="M220" s="87">
        <v>2</v>
      </c>
      <c r="N220" s="468">
        <v>3.16</v>
      </c>
      <c r="O220" s="87" t="s">
        <v>269</v>
      </c>
      <c r="P220" s="60">
        <v>4096</v>
      </c>
      <c r="Q220" s="43">
        <v>4</v>
      </c>
      <c r="R220" s="87">
        <v>1</v>
      </c>
      <c r="S220" s="88">
        <v>80</v>
      </c>
      <c r="T220" s="88" t="s">
        <v>67</v>
      </c>
      <c r="U220" s="327" t="s">
        <v>209</v>
      </c>
      <c r="V220" s="88" t="s">
        <v>630</v>
      </c>
      <c r="W220" s="177" t="s">
        <v>210</v>
      </c>
      <c r="X220" s="90">
        <v>1</v>
      </c>
      <c r="Y220" s="87" t="s">
        <v>69</v>
      </c>
      <c r="Z220" s="87">
        <v>256</v>
      </c>
      <c r="AA220" s="91" t="s">
        <v>70</v>
      </c>
      <c r="AB220" s="91" t="s">
        <v>695</v>
      </c>
      <c r="AC220" s="177" t="s">
        <v>396</v>
      </c>
      <c r="AD220" s="502">
        <v>250</v>
      </c>
      <c r="AE220" s="513">
        <v>0.8</v>
      </c>
      <c r="AF220" s="503" t="s">
        <v>215</v>
      </c>
      <c r="AG220" s="177" t="s">
        <v>215</v>
      </c>
      <c r="AH220" s="274" t="s">
        <v>210</v>
      </c>
      <c r="AI220" s="87" t="s">
        <v>210</v>
      </c>
      <c r="AJ220" s="328" t="s">
        <v>209</v>
      </c>
      <c r="AK220" s="87" t="s">
        <v>215</v>
      </c>
      <c r="AL220" s="87">
        <v>100</v>
      </c>
      <c r="AM220" s="87">
        <v>1000</v>
      </c>
      <c r="AN220" s="90">
        <v>100</v>
      </c>
      <c r="AO220" s="329">
        <v>2.19</v>
      </c>
      <c r="AP220" s="329">
        <v>2.22</v>
      </c>
      <c r="AQ220" s="330">
        <v>61.95</v>
      </c>
      <c r="AR220" s="86"/>
    </row>
    <row r="221" spans="1:44" s="5" customFormat="1" ht="12.75">
      <c r="A221" s="267"/>
      <c r="B221" s="268">
        <v>229</v>
      </c>
      <c r="C221" s="333"/>
      <c r="D221" s="85"/>
      <c r="E221" s="169">
        <v>39689</v>
      </c>
      <c r="F221" s="85" t="s">
        <v>621</v>
      </c>
      <c r="G221" s="85" t="s">
        <v>273</v>
      </c>
      <c r="H221" s="88" t="s">
        <v>63</v>
      </c>
      <c r="I221" s="171" t="s">
        <v>219</v>
      </c>
      <c r="J221" s="88" t="s">
        <v>72</v>
      </c>
      <c r="K221" s="177">
        <v>1</v>
      </c>
      <c r="L221" s="90" t="s">
        <v>71</v>
      </c>
      <c r="M221" s="87">
        <v>2</v>
      </c>
      <c r="N221" s="468">
        <v>2.4</v>
      </c>
      <c r="O221" s="87" t="s">
        <v>269</v>
      </c>
      <c r="P221" s="60">
        <v>4096</v>
      </c>
      <c r="Q221" s="43">
        <v>4</v>
      </c>
      <c r="R221" s="87">
        <v>1</v>
      </c>
      <c r="S221" s="88">
        <v>80</v>
      </c>
      <c r="T221" s="88" t="s">
        <v>67</v>
      </c>
      <c r="U221" s="327" t="s">
        <v>209</v>
      </c>
      <c r="V221" s="88" t="s">
        <v>630</v>
      </c>
      <c r="W221" s="177" t="s">
        <v>210</v>
      </c>
      <c r="X221" s="90">
        <v>1</v>
      </c>
      <c r="Y221" s="87" t="s">
        <v>69</v>
      </c>
      <c r="Z221" s="87">
        <v>256</v>
      </c>
      <c r="AA221" s="91" t="s">
        <v>70</v>
      </c>
      <c r="AB221" s="91" t="s">
        <v>695</v>
      </c>
      <c r="AC221" s="177" t="s">
        <v>396</v>
      </c>
      <c r="AD221" s="502">
        <v>250</v>
      </c>
      <c r="AE221" s="513">
        <v>0.8</v>
      </c>
      <c r="AF221" s="503" t="s">
        <v>215</v>
      </c>
      <c r="AG221" s="177" t="s">
        <v>215</v>
      </c>
      <c r="AH221" s="274" t="s">
        <v>210</v>
      </c>
      <c r="AI221" s="87" t="s">
        <v>210</v>
      </c>
      <c r="AJ221" s="328" t="s">
        <v>209</v>
      </c>
      <c r="AK221" s="87" t="s">
        <v>215</v>
      </c>
      <c r="AL221" s="87">
        <v>100</v>
      </c>
      <c r="AM221" s="87">
        <v>1000</v>
      </c>
      <c r="AN221" s="90">
        <v>100</v>
      </c>
      <c r="AO221" s="329">
        <v>2.22</v>
      </c>
      <c r="AP221" s="329">
        <v>2.21</v>
      </c>
      <c r="AQ221" s="330">
        <v>62.92</v>
      </c>
      <c r="AR221" s="86"/>
    </row>
    <row r="222" spans="1:238" s="3" customFormat="1" ht="25.5">
      <c r="A222" s="267"/>
      <c r="B222" s="268">
        <v>230</v>
      </c>
      <c r="C222" s="333"/>
      <c r="D222" s="85"/>
      <c r="E222" s="169">
        <v>39499</v>
      </c>
      <c r="F222" s="85" t="s">
        <v>820</v>
      </c>
      <c r="G222" s="85" t="s">
        <v>273</v>
      </c>
      <c r="H222" s="88" t="s">
        <v>73</v>
      </c>
      <c r="I222" s="171" t="s">
        <v>219</v>
      </c>
      <c r="J222" s="88" t="s">
        <v>220</v>
      </c>
      <c r="K222" s="177">
        <v>1</v>
      </c>
      <c r="L222" s="90" t="s">
        <v>74</v>
      </c>
      <c r="M222" s="87">
        <v>2</v>
      </c>
      <c r="N222" s="468">
        <v>2.1</v>
      </c>
      <c r="O222" s="87" t="s">
        <v>281</v>
      </c>
      <c r="P222" s="60">
        <v>2048</v>
      </c>
      <c r="Q222" s="43">
        <v>2</v>
      </c>
      <c r="R222" s="87">
        <v>1</v>
      </c>
      <c r="S222" s="88">
        <v>250</v>
      </c>
      <c r="T222" s="88" t="s">
        <v>67</v>
      </c>
      <c r="U222" s="327" t="s">
        <v>209</v>
      </c>
      <c r="V222" s="88" t="s">
        <v>210</v>
      </c>
      <c r="W222" s="177"/>
      <c r="X222" s="90">
        <v>0</v>
      </c>
      <c r="Y222" s="328" t="s">
        <v>209</v>
      </c>
      <c r="Z222" s="87">
        <v>0</v>
      </c>
      <c r="AA222" s="91" t="s">
        <v>76</v>
      </c>
      <c r="AB222" s="91" t="s">
        <v>77</v>
      </c>
      <c r="AC222" s="177" t="s">
        <v>214</v>
      </c>
      <c r="AD222" s="502">
        <v>60</v>
      </c>
      <c r="AE222" s="513">
        <v>0.86</v>
      </c>
      <c r="AF222" s="503" t="s">
        <v>210</v>
      </c>
      <c r="AG222" s="177" t="s">
        <v>215</v>
      </c>
      <c r="AH222" s="274" t="s">
        <v>210</v>
      </c>
      <c r="AI222" s="87" t="s">
        <v>210</v>
      </c>
      <c r="AJ222" s="87" t="s">
        <v>215</v>
      </c>
      <c r="AK222" s="87" t="s">
        <v>210</v>
      </c>
      <c r="AL222" s="328" t="s">
        <v>209</v>
      </c>
      <c r="AM222" s="87">
        <v>1000</v>
      </c>
      <c r="AN222" s="90">
        <v>100</v>
      </c>
      <c r="AO222" s="87">
        <v>1.2</v>
      </c>
      <c r="AP222" s="87">
        <v>2</v>
      </c>
      <c r="AQ222" s="87">
        <v>14.8</v>
      </c>
      <c r="AR222" s="214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</row>
    <row r="223" spans="1:238" s="5" customFormat="1" ht="12.75">
      <c r="A223" s="267"/>
      <c r="B223" s="268">
        <v>231</v>
      </c>
      <c r="C223" s="333"/>
      <c r="D223" s="85"/>
      <c r="E223" s="169">
        <v>39531</v>
      </c>
      <c r="F223" s="85" t="s">
        <v>621</v>
      </c>
      <c r="G223" s="85" t="s">
        <v>273</v>
      </c>
      <c r="H223" s="88" t="s">
        <v>667</v>
      </c>
      <c r="I223" s="171" t="s">
        <v>219</v>
      </c>
      <c r="J223" s="88" t="s">
        <v>220</v>
      </c>
      <c r="K223" s="177">
        <v>1</v>
      </c>
      <c r="L223" s="90" t="s">
        <v>79</v>
      </c>
      <c r="M223" s="87">
        <v>4</v>
      </c>
      <c r="N223" s="468">
        <v>2.5</v>
      </c>
      <c r="O223" s="87" t="s">
        <v>269</v>
      </c>
      <c r="P223" s="60">
        <v>2048</v>
      </c>
      <c r="Q223" s="43">
        <v>2</v>
      </c>
      <c r="R223" s="87">
        <v>1</v>
      </c>
      <c r="S223" s="88">
        <v>500</v>
      </c>
      <c r="T223" s="88" t="s">
        <v>67</v>
      </c>
      <c r="U223" s="327" t="s">
        <v>209</v>
      </c>
      <c r="V223" s="88" t="s">
        <v>210</v>
      </c>
      <c r="W223" s="177"/>
      <c r="X223" s="90">
        <v>0</v>
      </c>
      <c r="Y223" s="328" t="s">
        <v>209</v>
      </c>
      <c r="Z223" s="87">
        <v>0</v>
      </c>
      <c r="AA223" s="91" t="s">
        <v>279</v>
      </c>
      <c r="AB223" s="91" t="s">
        <v>77</v>
      </c>
      <c r="AC223" s="177" t="s">
        <v>396</v>
      </c>
      <c r="AD223" s="514">
        <v>230</v>
      </c>
      <c r="AE223" s="515">
        <v>0.73</v>
      </c>
      <c r="AF223" s="516" t="s">
        <v>215</v>
      </c>
      <c r="AG223" s="177" t="s">
        <v>215</v>
      </c>
      <c r="AH223" s="274" t="s">
        <v>210</v>
      </c>
      <c r="AI223" s="87" t="s">
        <v>210</v>
      </c>
      <c r="AJ223" s="328" t="s">
        <v>209</v>
      </c>
      <c r="AK223" s="87" t="s">
        <v>210</v>
      </c>
      <c r="AL223" s="328" t="s">
        <v>209</v>
      </c>
      <c r="AM223" s="87">
        <v>1000</v>
      </c>
      <c r="AN223" s="90">
        <v>100</v>
      </c>
      <c r="AO223" s="87">
        <v>2.3</v>
      </c>
      <c r="AP223" s="87">
        <v>2.4</v>
      </c>
      <c r="AQ223" s="330">
        <v>47.3</v>
      </c>
      <c r="AR223" s="86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</row>
    <row r="224" spans="1:44" s="5" customFormat="1" ht="12.75">
      <c r="A224" s="267"/>
      <c r="B224" s="268">
        <v>232</v>
      </c>
      <c r="C224" s="54"/>
      <c r="D224" s="104"/>
      <c r="E224" s="168">
        <v>39531</v>
      </c>
      <c r="F224" s="104" t="s">
        <v>621</v>
      </c>
      <c r="G224" s="104" t="s">
        <v>273</v>
      </c>
      <c r="H224" s="55" t="s">
        <v>667</v>
      </c>
      <c r="I224" s="113" t="s">
        <v>219</v>
      </c>
      <c r="J224" s="55" t="s">
        <v>220</v>
      </c>
      <c r="K224" s="108">
        <v>1</v>
      </c>
      <c r="L224" s="107" t="s">
        <v>71</v>
      </c>
      <c r="M224" s="60">
        <v>2</v>
      </c>
      <c r="N224" s="472">
        <v>2.4</v>
      </c>
      <c r="O224" s="60" t="s">
        <v>269</v>
      </c>
      <c r="P224" s="60">
        <v>2048</v>
      </c>
      <c r="Q224" s="43">
        <v>2</v>
      </c>
      <c r="R224" s="60">
        <v>1</v>
      </c>
      <c r="S224" s="55">
        <v>500</v>
      </c>
      <c r="T224" s="55" t="s">
        <v>67</v>
      </c>
      <c r="U224" s="226" t="s">
        <v>209</v>
      </c>
      <c r="V224" s="55" t="s">
        <v>210</v>
      </c>
      <c r="W224" s="108"/>
      <c r="X224" s="107">
        <v>0</v>
      </c>
      <c r="Y224" s="106" t="s">
        <v>209</v>
      </c>
      <c r="Z224" s="60">
        <v>0</v>
      </c>
      <c r="AA224" s="56" t="s">
        <v>279</v>
      </c>
      <c r="AB224" s="56" t="s">
        <v>77</v>
      </c>
      <c r="AC224" s="108" t="s">
        <v>396</v>
      </c>
      <c r="AD224" s="517">
        <v>230</v>
      </c>
      <c r="AE224" s="518">
        <v>0.73</v>
      </c>
      <c r="AF224" s="519" t="s">
        <v>215</v>
      </c>
      <c r="AG224" s="108" t="s">
        <v>215</v>
      </c>
      <c r="AH224" s="254" t="s">
        <v>210</v>
      </c>
      <c r="AI224" s="60" t="s">
        <v>210</v>
      </c>
      <c r="AJ224" s="106" t="s">
        <v>209</v>
      </c>
      <c r="AK224" s="60" t="s">
        <v>210</v>
      </c>
      <c r="AL224" s="106" t="s">
        <v>209</v>
      </c>
      <c r="AM224" s="112">
        <v>1000</v>
      </c>
      <c r="AN224" s="107">
        <v>100</v>
      </c>
      <c r="AO224" s="60">
        <v>2.3</v>
      </c>
      <c r="AP224" s="60">
        <v>2.6</v>
      </c>
      <c r="AQ224" s="205">
        <v>49.2</v>
      </c>
      <c r="AR224" s="105"/>
    </row>
    <row r="225" spans="1:44" ht="12.75">
      <c r="A225" s="267"/>
      <c r="B225" s="268">
        <v>233</v>
      </c>
      <c r="C225" s="54"/>
      <c r="D225" s="104"/>
      <c r="E225" s="168">
        <v>39393</v>
      </c>
      <c r="F225" s="104" t="s">
        <v>621</v>
      </c>
      <c r="G225" s="104" t="s">
        <v>273</v>
      </c>
      <c r="H225" s="55" t="s">
        <v>686</v>
      </c>
      <c r="I225" s="113" t="s">
        <v>219</v>
      </c>
      <c r="J225" s="55" t="s">
        <v>811</v>
      </c>
      <c r="K225" s="108">
        <v>1</v>
      </c>
      <c r="L225" s="107" t="s">
        <v>80</v>
      </c>
      <c r="M225" s="60">
        <v>2</v>
      </c>
      <c r="N225" s="472">
        <v>1.66</v>
      </c>
      <c r="O225" s="60" t="s">
        <v>269</v>
      </c>
      <c r="P225" s="60">
        <v>2048</v>
      </c>
      <c r="Q225" s="43">
        <v>2</v>
      </c>
      <c r="R225" s="60">
        <v>1</v>
      </c>
      <c r="S225" s="55">
        <v>500</v>
      </c>
      <c r="T225" s="55" t="s">
        <v>81</v>
      </c>
      <c r="U225" s="55" t="s">
        <v>82</v>
      </c>
      <c r="V225" s="55" t="s">
        <v>215</v>
      </c>
      <c r="W225" s="108"/>
      <c r="X225" s="107">
        <v>0</v>
      </c>
      <c r="Y225" s="106" t="s">
        <v>209</v>
      </c>
      <c r="Z225" s="60">
        <v>0</v>
      </c>
      <c r="AA225" s="56" t="s">
        <v>83</v>
      </c>
      <c r="AB225" s="56" t="s">
        <v>77</v>
      </c>
      <c r="AC225" s="108" t="s">
        <v>396</v>
      </c>
      <c r="AD225" s="517">
        <v>117</v>
      </c>
      <c r="AE225" s="518">
        <v>0.75</v>
      </c>
      <c r="AF225" s="519" t="s">
        <v>215</v>
      </c>
      <c r="AG225" s="108" t="s">
        <v>215</v>
      </c>
      <c r="AH225" s="254" t="s">
        <v>210</v>
      </c>
      <c r="AI225" s="60" t="s">
        <v>210</v>
      </c>
      <c r="AJ225" s="106" t="s">
        <v>209</v>
      </c>
      <c r="AK225" s="109" t="s">
        <v>215</v>
      </c>
      <c r="AL225" s="109">
        <v>100</v>
      </c>
      <c r="AM225" s="112">
        <v>1000</v>
      </c>
      <c r="AN225" s="107">
        <v>100</v>
      </c>
      <c r="AO225" s="60">
        <v>2.11</v>
      </c>
      <c r="AP225" s="60">
        <v>2.64</v>
      </c>
      <c r="AQ225" s="205">
        <v>52.25</v>
      </c>
      <c r="AR225" s="105"/>
    </row>
    <row r="226" spans="1:44" ht="12.75">
      <c r="A226" s="267"/>
      <c r="B226" s="268">
        <v>234</v>
      </c>
      <c r="C226" s="54"/>
      <c r="D226" s="104"/>
      <c r="E226" s="168">
        <v>39393</v>
      </c>
      <c r="F226" s="104" t="s">
        <v>621</v>
      </c>
      <c r="G226" s="104" t="s">
        <v>273</v>
      </c>
      <c r="H226" s="55" t="s">
        <v>686</v>
      </c>
      <c r="I226" s="113" t="s">
        <v>219</v>
      </c>
      <c r="J226" s="55" t="s">
        <v>811</v>
      </c>
      <c r="K226" s="108">
        <v>1</v>
      </c>
      <c r="L226" s="107" t="s">
        <v>80</v>
      </c>
      <c r="M226" s="60">
        <v>2</v>
      </c>
      <c r="N226" s="472">
        <v>1.66</v>
      </c>
      <c r="O226" s="60" t="s">
        <v>269</v>
      </c>
      <c r="P226" s="60">
        <v>1024</v>
      </c>
      <c r="Q226" s="43">
        <v>1</v>
      </c>
      <c r="R226" s="60">
        <v>1</v>
      </c>
      <c r="S226" s="55">
        <v>500</v>
      </c>
      <c r="T226" s="55" t="s">
        <v>67</v>
      </c>
      <c r="U226" s="55" t="s">
        <v>82</v>
      </c>
      <c r="V226" s="55" t="s">
        <v>215</v>
      </c>
      <c r="W226" s="108"/>
      <c r="X226" s="107">
        <v>0</v>
      </c>
      <c r="Y226" s="106" t="s">
        <v>209</v>
      </c>
      <c r="Z226" s="60">
        <v>0</v>
      </c>
      <c r="AA226" s="56" t="s">
        <v>83</v>
      </c>
      <c r="AB226" s="56" t="s">
        <v>77</v>
      </c>
      <c r="AC226" s="108" t="s">
        <v>396</v>
      </c>
      <c r="AD226" s="517">
        <v>117</v>
      </c>
      <c r="AE226" s="518">
        <v>0.75</v>
      </c>
      <c r="AF226" s="519" t="s">
        <v>215</v>
      </c>
      <c r="AG226" s="108" t="s">
        <v>215</v>
      </c>
      <c r="AH226" s="254" t="s">
        <v>210</v>
      </c>
      <c r="AI226" s="60" t="s">
        <v>210</v>
      </c>
      <c r="AJ226" s="106" t="s">
        <v>209</v>
      </c>
      <c r="AK226" s="109" t="s">
        <v>215</v>
      </c>
      <c r="AL226" s="109">
        <v>100</v>
      </c>
      <c r="AM226" s="112">
        <v>1000</v>
      </c>
      <c r="AN226" s="107">
        <v>100</v>
      </c>
      <c r="AO226" s="60">
        <v>2.1</v>
      </c>
      <c r="AP226" s="60">
        <v>2.67</v>
      </c>
      <c r="AQ226" s="205">
        <v>50.16</v>
      </c>
      <c r="AR226" s="105"/>
    </row>
    <row r="227" spans="1:44" ht="25.5">
      <c r="A227" s="267"/>
      <c r="B227" s="268">
        <v>235</v>
      </c>
      <c r="C227" s="54"/>
      <c r="D227" s="104"/>
      <c r="E227" s="168">
        <v>39470</v>
      </c>
      <c r="F227" s="104" t="s">
        <v>820</v>
      </c>
      <c r="G227" s="104" t="s">
        <v>217</v>
      </c>
      <c r="H227" s="56" t="s">
        <v>73</v>
      </c>
      <c r="I227" s="113" t="s">
        <v>219</v>
      </c>
      <c r="J227" s="55" t="s">
        <v>220</v>
      </c>
      <c r="K227" s="108">
        <v>1</v>
      </c>
      <c r="L227" s="107" t="s">
        <v>84</v>
      </c>
      <c r="M227" s="60">
        <v>1</v>
      </c>
      <c r="N227" s="472">
        <v>1.86</v>
      </c>
      <c r="O227" s="60" t="s">
        <v>269</v>
      </c>
      <c r="P227" s="60">
        <v>1024</v>
      </c>
      <c r="Q227" s="43">
        <v>1</v>
      </c>
      <c r="R227" s="60">
        <v>1</v>
      </c>
      <c r="S227" s="55">
        <v>320</v>
      </c>
      <c r="T227" s="55" t="s">
        <v>67</v>
      </c>
      <c r="U227" s="226" t="s">
        <v>209</v>
      </c>
      <c r="V227" s="55" t="s">
        <v>210</v>
      </c>
      <c r="W227" s="108"/>
      <c r="X227" s="107">
        <v>0</v>
      </c>
      <c r="Y227" s="106" t="s">
        <v>209</v>
      </c>
      <c r="Z227" s="60">
        <v>0</v>
      </c>
      <c r="AA227" s="56" t="s">
        <v>279</v>
      </c>
      <c r="AB227" s="56" t="s">
        <v>77</v>
      </c>
      <c r="AC227" s="108" t="s">
        <v>396</v>
      </c>
      <c r="AD227" s="490">
        <v>148</v>
      </c>
      <c r="AE227" s="520">
        <v>0.77</v>
      </c>
      <c r="AF227" s="521" t="s">
        <v>215</v>
      </c>
      <c r="AG227" s="108" t="s">
        <v>215</v>
      </c>
      <c r="AH227" s="254" t="s">
        <v>210</v>
      </c>
      <c r="AI227" s="60" t="s">
        <v>210</v>
      </c>
      <c r="AJ227" s="60" t="s">
        <v>215</v>
      </c>
      <c r="AK227" s="60" t="s">
        <v>210</v>
      </c>
      <c r="AL227" s="106" t="s">
        <v>209</v>
      </c>
      <c r="AM227" s="112">
        <v>1000</v>
      </c>
      <c r="AN227" s="107">
        <v>100</v>
      </c>
      <c r="AO227" s="60">
        <v>2</v>
      </c>
      <c r="AP227" s="60">
        <v>1.7</v>
      </c>
      <c r="AQ227" s="108">
        <v>33.6</v>
      </c>
      <c r="AR227" s="244"/>
    </row>
    <row r="228" spans="1:44" ht="12.75">
      <c r="A228" s="267"/>
      <c r="B228" s="268">
        <v>236</v>
      </c>
      <c r="C228" s="54"/>
      <c r="D228" s="104"/>
      <c r="E228" s="168">
        <v>39499</v>
      </c>
      <c r="F228" s="104" t="s">
        <v>621</v>
      </c>
      <c r="G228" s="104" t="s">
        <v>273</v>
      </c>
      <c r="H228" s="56" t="s">
        <v>667</v>
      </c>
      <c r="I228" s="113" t="s">
        <v>219</v>
      </c>
      <c r="J228" s="55" t="s">
        <v>220</v>
      </c>
      <c r="K228" s="108">
        <v>1</v>
      </c>
      <c r="L228" s="107" t="s">
        <v>86</v>
      </c>
      <c r="M228" s="60">
        <v>2</v>
      </c>
      <c r="N228" s="472">
        <v>2.66</v>
      </c>
      <c r="O228" s="60" t="s">
        <v>281</v>
      </c>
      <c r="P228" s="60">
        <v>1024</v>
      </c>
      <c r="Q228" s="43">
        <v>1</v>
      </c>
      <c r="R228" s="60">
        <v>1</v>
      </c>
      <c r="S228" s="55" t="s">
        <v>672</v>
      </c>
      <c r="T228" s="55" t="s">
        <v>67</v>
      </c>
      <c r="U228" s="255" t="s">
        <v>209</v>
      </c>
      <c r="V228" s="55" t="s">
        <v>210</v>
      </c>
      <c r="W228" s="108" t="s">
        <v>210</v>
      </c>
      <c r="X228" s="107">
        <v>1</v>
      </c>
      <c r="Y228" s="60" t="s">
        <v>87</v>
      </c>
      <c r="Z228" s="60">
        <v>256</v>
      </c>
      <c r="AA228" s="56" t="s">
        <v>663</v>
      </c>
      <c r="AB228" s="56" t="s">
        <v>77</v>
      </c>
      <c r="AC228" s="108" t="s">
        <v>396</v>
      </c>
      <c r="AD228" s="490">
        <v>230</v>
      </c>
      <c r="AE228" s="520">
        <v>0.76</v>
      </c>
      <c r="AF228" s="521" t="s">
        <v>215</v>
      </c>
      <c r="AG228" s="108" t="s">
        <v>215</v>
      </c>
      <c r="AH228" s="254" t="s">
        <v>210</v>
      </c>
      <c r="AI228" s="60" t="s">
        <v>210</v>
      </c>
      <c r="AJ228" s="60" t="s">
        <v>210</v>
      </c>
      <c r="AK228" s="60" t="s">
        <v>210</v>
      </c>
      <c r="AL228" s="106" t="s">
        <v>209</v>
      </c>
      <c r="AM228" s="112">
        <v>1000</v>
      </c>
      <c r="AN228" s="107">
        <v>100</v>
      </c>
      <c r="AO228" s="60">
        <v>1.23</v>
      </c>
      <c r="AP228" s="60">
        <v>3.37</v>
      </c>
      <c r="AQ228" s="205">
        <v>66.8</v>
      </c>
      <c r="AR228" s="105"/>
    </row>
    <row r="229" spans="1:44" ht="12.75">
      <c r="A229" s="267"/>
      <c r="B229" s="268">
        <v>237</v>
      </c>
      <c r="C229" s="54"/>
      <c r="D229" s="104"/>
      <c r="E229" s="168">
        <v>39472</v>
      </c>
      <c r="F229" s="104" t="s">
        <v>621</v>
      </c>
      <c r="G229" s="104" t="s">
        <v>217</v>
      </c>
      <c r="H229" s="56" t="s">
        <v>667</v>
      </c>
      <c r="I229" s="113" t="s">
        <v>219</v>
      </c>
      <c r="J229" s="55" t="s">
        <v>220</v>
      </c>
      <c r="K229" s="108">
        <v>1</v>
      </c>
      <c r="L229" s="107" t="s">
        <v>88</v>
      </c>
      <c r="M229" s="60">
        <v>1</v>
      </c>
      <c r="N229" s="472">
        <v>1.8</v>
      </c>
      <c r="O229" s="60" t="s">
        <v>281</v>
      </c>
      <c r="P229" s="60">
        <v>1024</v>
      </c>
      <c r="Q229" s="43">
        <v>1</v>
      </c>
      <c r="R229" s="60">
        <v>1</v>
      </c>
      <c r="S229" s="55" t="s">
        <v>672</v>
      </c>
      <c r="T229" s="55" t="s">
        <v>67</v>
      </c>
      <c r="U229" s="255" t="s">
        <v>209</v>
      </c>
      <c r="V229" s="55" t="s">
        <v>210</v>
      </c>
      <c r="W229" s="108" t="s">
        <v>210</v>
      </c>
      <c r="X229" s="107">
        <v>1</v>
      </c>
      <c r="Y229" s="60" t="s">
        <v>87</v>
      </c>
      <c r="Z229" s="60">
        <v>256</v>
      </c>
      <c r="AA229" s="56" t="s">
        <v>663</v>
      </c>
      <c r="AB229" s="56" t="s">
        <v>77</v>
      </c>
      <c r="AC229" s="108" t="s">
        <v>396</v>
      </c>
      <c r="AD229" s="490">
        <v>230</v>
      </c>
      <c r="AE229" s="520">
        <v>0.73</v>
      </c>
      <c r="AF229" s="521" t="s">
        <v>215</v>
      </c>
      <c r="AG229" s="108" t="s">
        <v>215</v>
      </c>
      <c r="AH229" s="254" t="s">
        <v>210</v>
      </c>
      <c r="AI229" s="60" t="s">
        <v>210</v>
      </c>
      <c r="AJ229" s="60" t="s">
        <v>210</v>
      </c>
      <c r="AK229" s="60" t="s">
        <v>210</v>
      </c>
      <c r="AL229" s="106" t="s">
        <v>209</v>
      </c>
      <c r="AM229" s="112">
        <v>1000</v>
      </c>
      <c r="AN229" s="107">
        <v>100</v>
      </c>
      <c r="AO229" s="60">
        <v>0.923</v>
      </c>
      <c r="AP229" s="60">
        <v>1.976</v>
      </c>
      <c r="AQ229" s="205">
        <v>64.82</v>
      </c>
      <c r="AR229" s="105"/>
    </row>
    <row r="230" spans="1:44" s="5" customFormat="1" ht="12.75">
      <c r="A230" s="267"/>
      <c r="B230" s="268">
        <v>238</v>
      </c>
      <c r="C230" s="54"/>
      <c r="D230" s="104"/>
      <c r="E230" s="168">
        <v>39472</v>
      </c>
      <c r="F230" s="104" t="s">
        <v>621</v>
      </c>
      <c r="G230" s="104" t="s">
        <v>217</v>
      </c>
      <c r="H230" s="56" t="s">
        <v>667</v>
      </c>
      <c r="I230" s="113" t="s">
        <v>219</v>
      </c>
      <c r="J230" s="55" t="s">
        <v>220</v>
      </c>
      <c r="K230" s="108">
        <v>1</v>
      </c>
      <c r="L230" s="107" t="s">
        <v>88</v>
      </c>
      <c r="M230" s="60">
        <v>1</v>
      </c>
      <c r="N230" s="472">
        <v>1.8</v>
      </c>
      <c r="O230" s="60" t="s">
        <v>281</v>
      </c>
      <c r="P230" s="60">
        <v>1024</v>
      </c>
      <c r="Q230" s="43">
        <v>1</v>
      </c>
      <c r="R230" s="60">
        <v>1</v>
      </c>
      <c r="S230" s="55" t="s">
        <v>672</v>
      </c>
      <c r="T230" s="55" t="s">
        <v>67</v>
      </c>
      <c r="U230" s="255" t="s">
        <v>209</v>
      </c>
      <c r="V230" s="55" t="s">
        <v>210</v>
      </c>
      <c r="W230" s="108"/>
      <c r="X230" s="107">
        <v>0</v>
      </c>
      <c r="Y230" s="106" t="s">
        <v>209</v>
      </c>
      <c r="Z230" s="60">
        <v>0</v>
      </c>
      <c r="AA230" s="56" t="s">
        <v>663</v>
      </c>
      <c r="AB230" s="56" t="s">
        <v>77</v>
      </c>
      <c r="AC230" s="108" t="s">
        <v>396</v>
      </c>
      <c r="AD230" s="490">
        <v>230</v>
      </c>
      <c r="AE230" s="520">
        <v>0.73</v>
      </c>
      <c r="AF230" s="521" t="s">
        <v>215</v>
      </c>
      <c r="AG230" s="108" t="s">
        <v>215</v>
      </c>
      <c r="AH230" s="254" t="s">
        <v>210</v>
      </c>
      <c r="AI230" s="60" t="s">
        <v>210</v>
      </c>
      <c r="AJ230" s="60" t="s">
        <v>210</v>
      </c>
      <c r="AK230" s="60" t="s">
        <v>210</v>
      </c>
      <c r="AL230" s="106" t="s">
        <v>209</v>
      </c>
      <c r="AM230" s="112">
        <v>1000</v>
      </c>
      <c r="AN230" s="107">
        <v>100</v>
      </c>
      <c r="AO230" s="60">
        <v>0.802</v>
      </c>
      <c r="AP230" s="60">
        <v>1.84</v>
      </c>
      <c r="AQ230" s="205">
        <v>70.06</v>
      </c>
      <c r="AR230" s="105"/>
    </row>
    <row r="231" spans="1:44" ht="12.75">
      <c r="A231" s="267"/>
      <c r="B231" s="268">
        <v>239</v>
      </c>
      <c r="C231" s="54"/>
      <c r="D231" s="104"/>
      <c r="E231" s="168">
        <v>39497</v>
      </c>
      <c r="F231" s="104" t="s">
        <v>621</v>
      </c>
      <c r="G231" s="104" t="s">
        <v>217</v>
      </c>
      <c r="H231" s="56" t="s">
        <v>667</v>
      </c>
      <c r="I231" s="113" t="s">
        <v>219</v>
      </c>
      <c r="J231" s="55" t="s">
        <v>220</v>
      </c>
      <c r="K231" s="108">
        <v>1</v>
      </c>
      <c r="L231" s="107" t="s">
        <v>88</v>
      </c>
      <c r="M231" s="60">
        <v>1</v>
      </c>
      <c r="N231" s="472">
        <v>1.8</v>
      </c>
      <c r="O231" s="60" t="s">
        <v>281</v>
      </c>
      <c r="P231" s="60">
        <v>1024</v>
      </c>
      <c r="Q231" s="43">
        <v>1</v>
      </c>
      <c r="R231" s="60">
        <v>1</v>
      </c>
      <c r="S231" s="55" t="s">
        <v>672</v>
      </c>
      <c r="T231" s="55" t="s">
        <v>67</v>
      </c>
      <c r="U231" s="255" t="s">
        <v>209</v>
      </c>
      <c r="V231" s="55" t="s">
        <v>210</v>
      </c>
      <c r="W231" s="108"/>
      <c r="X231" s="107">
        <v>0</v>
      </c>
      <c r="Y231" s="106" t="s">
        <v>209</v>
      </c>
      <c r="Z231" s="60">
        <v>0</v>
      </c>
      <c r="AA231" s="56" t="s">
        <v>663</v>
      </c>
      <c r="AB231" s="56" t="s">
        <v>77</v>
      </c>
      <c r="AC231" s="108" t="s">
        <v>396</v>
      </c>
      <c r="AD231" s="490">
        <v>250</v>
      </c>
      <c r="AE231" s="520">
        <v>0.82</v>
      </c>
      <c r="AF231" s="521" t="s">
        <v>215</v>
      </c>
      <c r="AG231" s="108" t="s">
        <v>215</v>
      </c>
      <c r="AH231" s="254" t="s">
        <v>210</v>
      </c>
      <c r="AI231" s="60" t="s">
        <v>210</v>
      </c>
      <c r="AJ231" s="60" t="s">
        <v>210</v>
      </c>
      <c r="AK231" s="60" t="s">
        <v>210</v>
      </c>
      <c r="AL231" s="60">
        <v>1000</v>
      </c>
      <c r="AM231" s="112">
        <v>1000</v>
      </c>
      <c r="AN231" s="107">
        <v>100</v>
      </c>
      <c r="AO231" s="60">
        <v>0.772</v>
      </c>
      <c r="AP231" s="60">
        <v>1.795</v>
      </c>
      <c r="AQ231" s="205">
        <v>43.16</v>
      </c>
      <c r="AR231" s="105"/>
    </row>
    <row r="232" spans="1:44" s="5" customFormat="1" ht="12.75">
      <c r="A232" s="267"/>
      <c r="B232" s="268">
        <v>240</v>
      </c>
      <c r="C232" s="54"/>
      <c r="D232" s="104"/>
      <c r="E232" s="168">
        <v>39393</v>
      </c>
      <c r="F232" s="104" t="s">
        <v>621</v>
      </c>
      <c r="G232" s="104" t="s">
        <v>217</v>
      </c>
      <c r="H232" s="56" t="s">
        <v>667</v>
      </c>
      <c r="I232" s="113" t="s">
        <v>219</v>
      </c>
      <c r="J232" s="55" t="s">
        <v>220</v>
      </c>
      <c r="K232" s="108">
        <v>1</v>
      </c>
      <c r="L232" s="107" t="s">
        <v>92</v>
      </c>
      <c r="M232" s="60">
        <v>2</v>
      </c>
      <c r="N232" s="472">
        <v>2</v>
      </c>
      <c r="O232" s="60" t="s">
        <v>281</v>
      </c>
      <c r="P232" s="60">
        <v>1024</v>
      </c>
      <c r="Q232" s="43">
        <v>1</v>
      </c>
      <c r="R232" s="60">
        <v>1</v>
      </c>
      <c r="S232" s="55" t="s">
        <v>672</v>
      </c>
      <c r="T232" s="55" t="s">
        <v>67</v>
      </c>
      <c r="U232" s="255" t="s">
        <v>209</v>
      </c>
      <c r="V232" s="55" t="s">
        <v>210</v>
      </c>
      <c r="W232" s="108"/>
      <c r="X232" s="107">
        <v>0</v>
      </c>
      <c r="Y232" s="106" t="s">
        <v>209</v>
      </c>
      <c r="Z232" s="60">
        <v>0</v>
      </c>
      <c r="AA232" s="56" t="s">
        <v>663</v>
      </c>
      <c r="AB232" s="56" t="s">
        <v>77</v>
      </c>
      <c r="AC232" s="108" t="s">
        <v>396</v>
      </c>
      <c r="AD232" s="490">
        <v>250</v>
      </c>
      <c r="AE232" s="520">
        <v>0.82</v>
      </c>
      <c r="AF232" s="521" t="s">
        <v>215</v>
      </c>
      <c r="AG232" s="108" t="s">
        <v>215</v>
      </c>
      <c r="AH232" s="254" t="s">
        <v>210</v>
      </c>
      <c r="AI232" s="60" t="s">
        <v>210</v>
      </c>
      <c r="AJ232" s="60" t="s">
        <v>210</v>
      </c>
      <c r="AK232" s="60" t="s">
        <v>210</v>
      </c>
      <c r="AL232" s="60">
        <v>1000</v>
      </c>
      <c r="AM232" s="112">
        <v>1000</v>
      </c>
      <c r="AN232" s="107">
        <v>100</v>
      </c>
      <c r="AO232" s="60">
        <v>1.751</v>
      </c>
      <c r="AP232" s="60">
        <v>1.56</v>
      </c>
      <c r="AQ232" s="205">
        <v>36.62</v>
      </c>
      <c r="AR232" s="105"/>
    </row>
    <row r="233" spans="1:238" s="5" customFormat="1" ht="12.75">
      <c r="A233" s="267"/>
      <c r="B233" s="268">
        <v>241</v>
      </c>
      <c r="C233" s="54"/>
      <c r="D233" s="104"/>
      <c r="E233" s="168">
        <v>39417</v>
      </c>
      <c r="F233" s="104" t="s">
        <v>216</v>
      </c>
      <c r="G233" s="104" t="s">
        <v>217</v>
      </c>
      <c r="H233" s="56"/>
      <c r="I233" s="113" t="s">
        <v>219</v>
      </c>
      <c r="J233" s="113" t="s">
        <v>499</v>
      </c>
      <c r="K233" s="108">
        <v>1</v>
      </c>
      <c r="L233" s="107" t="s">
        <v>821</v>
      </c>
      <c r="M233" s="60">
        <v>2</v>
      </c>
      <c r="N233" s="472">
        <v>2.6</v>
      </c>
      <c r="O233" s="60" t="s">
        <v>93</v>
      </c>
      <c r="P233" s="60">
        <v>4096</v>
      </c>
      <c r="Q233" s="43">
        <v>4</v>
      </c>
      <c r="R233" s="60">
        <v>1</v>
      </c>
      <c r="S233" s="55" t="s">
        <v>729</v>
      </c>
      <c r="T233" s="55" t="s">
        <v>94</v>
      </c>
      <c r="U233" s="55" t="s">
        <v>95</v>
      </c>
      <c r="V233" s="55" t="s">
        <v>210</v>
      </c>
      <c r="W233" s="108"/>
      <c r="X233" s="107">
        <v>0</v>
      </c>
      <c r="Y233" s="106" t="s">
        <v>209</v>
      </c>
      <c r="Z233" s="60"/>
      <c r="AA233" s="56"/>
      <c r="AB233" s="56"/>
      <c r="AC233" s="108" t="s">
        <v>214</v>
      </c>
      <c r="AD233" s="490">
        <v>100</v>
      </c>
      <c r="AE233" s="521">
        <v>0.87</v>
      </c>
      <c r="AF233" s="521" t="s">
        <v>210</v>
      </c>
      <c r="AG233" s="108" t="s">
        <v>215</v>
      </c>
      <c r="AH233" s="254" t="s">
        <v>215</v>
      </c>
      <c r="AI233" s="60" t="s">
        <v>210</v>
      </c>
      <c r="AJ233" s="60" t="s">
        <v>215</v>
      </c>
      <c r="AK233" s="60" t="s">
        <v>215</v>
      </c>
      <c r="AL233" s="60">
        <v>1000</v>
      </c>
      <c r="AM233" s="112">
        <v>1000</v>
      </c>
      <c r="AN233" s="107">
        <v>115</v>
      </c>
      <c r="AO233" s="60">
        <v>0.5</v>
      </c>
      <c r="AP233" s="60">
        <v>2</v>
      </c>
      <c r="AQ233" s="108">
        <v>13.5</v>
      </c>
      <c r="AR233" s="105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</row>
    <row r="234" spans="1:44" s="5" customFormat="1" ht="12.75">
      <c r="A234" s="267"/>
      <c r="B234" s="268">
        <v>242</v>
      </c>
      <c r="C234" s="54"/>
      <c r="D234" s="104"/>
      <c r="E234" s="168">
        <v>39417</v>
      </c>
      <c r="F234" s="104" t="s">
        <v>216</v>
      </c>
      <c r="G234" s="104" t="s">
        <v>273</v>
      </c>
      <c r="H234" s="56"/>
      <c r="I234" s="113" t="s">
        <v>219</v>
      </c>
      <c r="J234" s="113" t="s">
        <v>499</v>
      </c>
      <c r="K234" s="108">
        <v>1</v>
      </c>
      <c r="L234" s="107" t="s">
        <v>821</v>
      </c>
      <c r="M234" s="60">
        <v>2</v>
      </c>
      <c r="N234" s="472">
        <v>2.6</v>
      </c>
      <c r="O234" s="60" t="s">
        <v>93</v>
      </c>
      <c r="P234" s="60">
        <v>4096</v>
      </c>
      <c r="Q234" s="43">
        <v>4</v>
      </c>
      <c r="R234" s="60">
        <v>1</v>
      </c>
      <c r="S234" s="55" t="s">
        <v>729</v>
      </c>
      <c r="T234" s="55" t="s">
        <v>94</v>
      </c>
      <c r="U234" s="55" t="s">
        <v>95</v>
      </c>
      <c r="V234" s="55" t="s">
        <v>210</v>
      </c>
      <c r="W234" s="108" t="s">
        <v>210</v>
      </c>
      <c r="X234" s="50">
        <v>1</v>
      </c>
      <c r="Y234" s="39" t="s">
        <v>96</v>
      </c>
      <c r="Z234" s="39">
        <v>128</v>
      </c>
      <c r="AA234" s="75" t="s">
        <v>474</v>
      </c>
      <c r="AB234" s="75" t="s">
        <v>695</v>
      </c>
      <c r="AC234" s="108" t="s">
        <v>214</v>
      </c>
      <c r="AD234" s="490">
        <v>100</v>
      </c>
      <c r="AE234" s="521">
        <v>0.87</v>
      </c>
      <c r="AF234" s="521" t="s">
        <v>215</v>
      </c>
      <c r="AG234" s="108" t="s">
        <v>215</v>
      </c>
      <c r="AH234" s="254" t="s">
        <v>215</v>
      </c>
      <c r="AI234" s="60" t="s">
        <v>210</v>
      </c>
      <c r="AJ234" s="60" t="s">
        <v>215</v>
      </c>
      <c r="AK234" s="60" t="s">
        <v>215</v>
      </c>
      <c r="AL234" s="60">
        <v>1000</v>
      </c>
      <c r="AM234" s="112">
        <v>1000</v>
      </c>
      <c r="AN234" s="107">
        <v>115</v>
      </c>
      <c r="AO234" s="60">
        <v>0.7</v>
      </c>
      <c r="AP234" s="60">
        <v>2</v>
      </c>
      <c r="AQ234" s="108">
        <v>21.5</v>
      </c>
      <c r="AR234" s="105"/>
    </row>
    <row r="235" spans="1:44" ht="12.75">
      <c r="A235" s="267"/>
      <c r="B235" s="268">
        <v>243</v>
      </c>
      <c r="C235" s="54"/>
      <c r="D235" s="104"/>
      <c r="E235" s="168">
        <v>39600</v>
      </c>
      <c r="F235" s="104" t="s">
        <v>216</v>
      </c>
      <c r="G235" s="104" t="s">
        <v>217</v>
      </c>
      <c r="H235" s="56"/>
      <c r="I235" s="113" t="s">
        <v>219</v>
      </c>
      <c r="J235" s="55" t="s">
        <v>220</v>
      </c>
      <c r="K235" s="108">
        <v>1</v>
      </c>
      <c r="L235" s="107" t="s">
        <v>821</v>
      </c>
      <c r="M235" s="60">
        <v>2</v>
      </c>
      <c r="N235" s="472">
        <v>2.53</v>
      </c>
      <c r="O235" s="60" t="s">
        <v>93</v>
      </c>
      <c r="P235" s="60">
        <v>4096</v>
      </c>
      <c r="Q235" s="43">
        <v>4</v>
      </c>
      <c r="R235" s="60">
        <v>1</v>
      </c>
      <c r="S235" s="55" t="s">
        <v>723</v>
      </c>
      <c r="T235" s="55" t="s">
        <v>94</v>
      </c>
      <c r="U235" s="55" t="s">
        <v>97</v>
      </c>
      <c r="V235" s="55" t="s">
        <v>210</v>
      </c>
      <c r="W235" s="108"/>
      <c r="X235" s="107">
        <v>0</v>
      </c>
      <c r="Y235" s="106" t="s">
        <v>209</v>
      </c>
      <c r="Z235" s="60"/>
      <c r="AA235" s="56"/>
      <c r="AB235" s="56"/>
      <c r="AC235" s="108" t="s">
        <v>214</v>
      </c>
      <c r="AD235" s="490">
        <v>100</v>
      </c>
      <c r="AE235" s="521">
        <v>0.87</v>
      </c>
      <c r="AF235" s="521" t="s">
        <v>210</v>
      </c>
      <c r="AG235" s="108" t="s">
        <v>215</v>
      </c>
      <c r="AH235" s="254" t="s">
        <v>215</v>
      </c>
      <c r="AI235" s="60" t="s">
        <v>210</v>
      </c>
      <c r="AJ235" s="60" t="s">
        <v>215</v>
      </c>
      <c r="AK235" s="60" t="s">
        <v>215</v>
      </c>
      <c r="AL235" s="60">
        <v>1000</v>
      </c>
      <c r="AM235" s="112">
        <v>1000</v>
      </c>
      <c r="AN235" s="107">
        <v>115</v>
      </c>
      <c r="AO235" s="60">
        <v>0.8</v>
      </c>
      <c r="AP235" s="60">
        <v>1.9</v>
      </c>
      <c r="AQ235" s="108">
        <v>12.8</v>
      </c>
      <c r="AR235" s="105"/>
    </row>
    <row r="236" spans="1:44" ht="12.75">
      <c r="A236" s="267"/>
      <c r="B236" s="268">
        <v>244</v>
      </c>
      <c r="C236" s="54"/>
      <c r="D236" s="104"/>
      <c r="E236" s="168">
        <v>39600</v>
      </c>
      <c r="F236" s="104" t="s">
        <v>216</v>
      </c>
      <c r="G236" s="104" t="s">
        <v>273</v>
      </c>
      <c r="H236" s="56"/>
      <c r="I236" s="113" t="s">
        <v>219</v>
      </c>
      <c r="J236" s="55" t="s">
        <v>220</v>
      </c>
      <c r="K236" s="108">
        <v>1</v>
      </c>
      <c r="L236" s="107" t="s">
        <v>821</v>
      </c>
      <c r="M236" s="60">
        <v>2</v>
      </c>
      <c r="N236" s="472">
        <v>2.53</v>
      </c>
      <c r="O236" s="60" t="s">
        <v>93</v>
      </c>
      <c r="P236" s="60">
        <v>4096</v>
      </c>
      <c r="Q236" s="43">
        <v>4</v>
      </c>
      <c r="R236" s="60">
        <v>1</v>
      </c>
      <c r="S236" s="55" t="s">
        <v>723</v>
      </c>
      <c r="T236" s="55" t="s">
        <v>94</v>
      </c>
      <c r="U236" s="55" t="s">
        <v>97</v>
      </c>
      <c r="V236" s="55" t="s">
        <v>210</v>
      </c>
      <c r="W236" s="108" t="s">
        <v>210</v>
      </c>
      <c r="X236" s="50">
        <v>1</v>
      </c>
      <c r="Y236" s="39" t="s">
        <v>98</v>
      </c>
      <c r="Z236" s="39">
        <v>128</v>
      </c>
      <c r="AA236" s="75" t="s">
        <v>474</v>
      </c>
      <c r="AB236" s="75" t="s">
        <v>695</v>
      </c>
      <c r="AC236" s="108" t="s">
        <v>214</v>
      </c>
      <c r="AD236" s="490">
        <v>100</v>
      </c>
      <c r="AE236" s="521">
        <v>0.86</v>
      </c>
      <c r="AF236" s="521" t="s">
        <v>215</v>
      </c>
      <c r="AG236" s="108" t="s">
        <v>215</v>
      </c>
      <c r="AH236" s="254" t="s">
        <v>215</v>
      </c>
      <c r="AI236" s="60" t="s">
        <v>210</v>
      </c>
      <c r="AJ236" s="60" t="s">
        <v>215</v>
      </c>
      <c r="AK236" s="60" t="s">
        <v>215</v>
      </c>
      <c r="AL236" s="60">
        <v>1000</v>
      </c>
      <c r="AM236" s="112">
        <v>1000</v>
      </c>
      <c r="AN236" s="107">
        <v>115</v>
      </c>
      <c r="AO236" s="60">
        <v>0.8</v>
      </c>
      <c r="AP236" s="60">
        <v>2.1</v>
      </c>
      <c r="AQ236" s="108">
        <v>20.9</v>
      </c>
      <c r="AR236" s="105"/>
    </row>
    <row r="237" spans="1:44" s="5" customFormat="1" ht="12.75">
      <c r="A237" s="267"/>
      <c r="B237" s="268">
        <v>245</v>
      </c>
      <c r="C237" s="54"/>
      <c r="D237" s="104"/>
      <c r="E237" s="168">
        <v>39414</v>
      </c>
      <c r="F237" s="104" t="s">
        <v>216</v>
      </c>
      <c r="G237" s="104" t="s">
        <v>217</v>
      </c>
      <c r="H237" s="56"/>
      <c r="I237" s="113" t="s">
        <v>219</v>
      </c>
      <c r="J237" s="113" t="s">
        <v>499</v>
      </c>
      <c r="K237" s="108">
        <v>1</v>
      </c>
      <c r="L237" s="107" t="s">
        <v>821</v>
      </c>
      <c r="M237" s="60">
        <v>2</v>
      </c>
      <c r="N237" s="472">
        <v>2.4</v>
      </c>
      <c r="O237" s="60" t="s">
        <v>93</v>
      </c>
      <c r="P237" s="60">
        <v>4096</v>
      </c>
      <c r="Q237" s="43">
        <v>4</v>
      </c>
      <c r="R237" s="60">
        <v>1</v>
      </c>
      <c r="S237" s="55" t="s">
        <v>729</v>
      </c>
      <c r="T237" s="55" t="s">
        <v>94</v>
      </c>
      <c r="U237" s="55" t="s">
        <v>99</v>
      </c>
      <c r="V237" s="55" t="s">
        <v>210</v>
      </c>
      <c r="W237" s="108"/>
      <c r="X237" s="107">
        <v>0</v>
      </c>
      <c r="Y237" s="106" t="s">
        <v>209</v>
      </c>
      <c r="Z237" s="60"/>
      <c r="AA237" s="56"/>
      <c r="AB237" s="56"/>
      <c r="AC237" s="199" t="s">
        <v>214</v>
      </c>
      <c r="AD237" s="490">
        <v>80</v>
      </c>
      <c r="AE237" s="521">
        <v>0.85</v>
      </c>
      <c r="AF237" s="521" t="s">
        <v>210</v>
      </c>
      <c r="AG237" s="108" t="s">
        <v>215</v>
      </c>
      <c r="AH237" s="254" t="s">
        <v>215</v>
      </c>
      <c r="AI237" s="60" t="s">
        <v>210</v>
      </c>
      <c r="AJ237" s="60" t="s">
        <v>215</v>
      </c>
      <c r="AK237" s="60" t="s">
        <v>215</v>
      </c>
      <c r="AL237" s="60">
        <v>1000</v>
      </c>
      <c r="AM237" s="112">
        <v>1000</v>
      </c>
      <c r="AN237" s="107">
        <v>230</v>
      </c>
      <c r="AO237" s="60">
        <v>0.71</v>
      </c>
      <c r="AP237" s="60">
        <v>2.34</v>
      </c>
      <c r="AQ237" s="108">
        <v>10.98</v>
      </c>
      <c r="AR237" s="105"/>
    </row>
    <row r="238" spans="1:44" s="5" customFormat="1" ht="12.75">
      <c r="A238" s="267"/>
      <c r="B238" s="268">
        <v>246</v>
      </c>
      <c r="C238" s="54"/>
      <c r="D238" s="104"/>
      <c r="E238" s="168">
        <v>39409</v>
      </c>
      <c r="F238" s="104" t="s">
        <v>216</v>
      </c>
      <c r="G238" s="104" t="s">
        <v>217</v>
      </c>
      <c r="H238" s="56"/>
      <c r="I238" s="113" t="s">
        <v>219</v>
      </c>
      <c r="J238" s="113" t="s">
        <v>499</v>
      </c>
      <c r="K238" s="108">
        <v>1</v>
      </c>
      <c r="L238" s="107" t="s">
        <v>821</v>
      </c>
      <c r="M238" s="60">
        <v>2</v>
      </c>
      <c r="N238" s="472">
        <v>2.4</v>
      </c>
      <c r="O238" s="60" t="s">
        <v>93</v>
      </c>
      <c r="P238" s="60">
        <v>4096</v>
      </c>
      <c r="Q238" s="43">
        <v>4</v>
      </c>
      <c r="R238" s="60">
        <v>1</v>
      </c>
      <c r="S238" s="55" t="s">
        <v>741</v>
      </c>
      <c r="T238" s="55" t="s">
        <v>94</v>
      </c>
      <c r="U238" s="55" t="s">
        <v>99</v>
      </c>
      <c r="V238" s="55" t="s">
        <v>210</v>
      </c>
      <c r="W238" s="108" t="s">
        <v>211</v>
      </c>
      <c r="X238" s="107">
        <v>0</v>
      </c>
      <c r="Y238" s="106" t="s">
        <v>209</v>
      </c>
      <c r="Z238" s="60"/>
      <c r="AA238" s="56"/>
      <c r="AB238" s="56"/>
      <c r="AC238" s="199" t="s">
        <v>214</v>
      </c>
      <c r="AD238" s="490">
        <v>80</v>
      </c>
      <c r="AE238" s="521">
        <v>0.85</v>
      </c>
      <c r="AF238" s="521" t="s">
        <v>210</v>
      </c>
      <c r="AG238" s="108" t="s">
        <v>215</v>
      </c>
      <c r="AH238" s="254" t="s">
        <v>215</v>
      </c>
      <c r="AI238" s="60" t="s">
        <v>210</v>
      </c>
      <c r="AJ238" s="60" t="s">
        <v>215</v>
      </c>
      <c r="AK238" s="60" t="s">
        <v>215</v>
      </c>
      <c r="AL238" s="60">
        <v>1000</v>
      </c>
      <c r="AM238" s="112">
        <v>1000</v>
      </c>
      <c r="AN238" s="107">
        <v>230</v>
      </c>
      <c r="AO238" s="60">
        <v>0.65</v>
      </c>
      <c r="AP238" s="60">
        <v>2.14</v>
      </c>
      <c r="AQ238" s="108">
        <v>13.31</v>
      </c>
      <c r="AR238" s="105"/>
    </row>
    <row r="239" spans="1:44" s="5" customFormat="1" ht="12.75">
      <c r="A239" s="267"/>
      <c r="B239" s="268">
        <v>247</v>
      </c>
      <c r="C239" s="54"/>
      <c r="D239" s="104"/>
      <c r="E239" s="168">
        <v>39414</v>
      </c>
      <c r="F239" s="104" t="s">
        <v>216</v>
      </c>
      <c r="G239" s="104" t="s">
        <v>217</v>
      </c>
      <c r="H239" s="56"/>
      <c r="I239" s="113" t="s">
        <v>219</v>
      </c>
      <c r="J239" s="113" t="s">
        <v>499</v>
      </c>
      <c r="K239" s="108">
        <v>1</v>
      </c>
      <c r="L239" s="107" t="s">
        <v>821</v>
      </c>
      <c r="M239" s="60">
        <v>2</v>
      </c>
      <c r="N239" s="472">
        <v>2.4</v>
      </c>
      <c r="O239" s="60" t="s">
        <v>93</v>
      </c>
      <c r="P239" s="60">
        <v>4096</v>
      </c>
      <c r="Q239" s="43">
        <v>4</v>
      </c>
      <c r="R239" s="60">
        <v>1</v>
      </c>
      <c r="S239" s="55" t="s">
        <v>741</v>
      </c>
      <c r="T239" s="55" t="s">
        <v>94</v>
      </c>
      <c r="U239" s="55" t="s">
        <v>100</v>
      </c>
      <c r="V239" s="55" t="s">
        <v>210</v>
      </c>
      <c r="W239" s="108" t="s">
        <v>211</v>
      </c>
      <c r="X239" s="107">
        <v>0</v>
      </c>
      <c r="Y239" s="106" t="s">
        <v>209</v>
      </c>
      <c r="Z239" s="60"/>
      <c r="AA239" s="56"/>
      <c r="AB239" s="56"/>
      <c r="AC239" s="199" t="s">
        <v>214</v>
      </c>
      <c r="AD239" s="490">
        <v>80</v>
      </c>
      <c r="AE239" s="521">
        <v>0.85</v>
      </c>
      <c r="AF239" s="521" t="s">
        <v>210</v>
      </c>
      <c r="AG239" s="108" t="s">
        <v>215</v>
      </c>
      <c r="AH239" s="254" t="s">
        <v>215</v>
      </c>
      <c r="AI239" s="60" t="s">
        <v>210</v>
      </c>
      <c r="AJ239" s="60" t="s">
        <v>215</v>
      </c>
      <c r="AK239" s="60" t="s">
        <v>215</v>
      </c>
      <c r="AL239" s="60">
        <v>1000</v>
      </c>
      <c r="AM239" s="112">
        <v>1000</v>
      </c>
      <c r="AN239" s="107">
        <v>230</v>
      </c>
      <c r="AO239" s="60">
        <v>0.71</v>
      </c>
      <c r="AP239" s="60">
        <v>2.34</v>
      </c>
      <c r="AQ239" s="108">
        <v>10.98</v>
      </c>
      <c r="AR239" s="105"/>
    </row>
    <row r="240" spans="1:44" s="5" customFormat="1" ht="12.75">
      <c r="A240" s="267"/>
      <c r="B240" s="268">
        <v>248</v>
      </c>
      <c r="C240" s="54"/>
      <c r="D240" s="104"/>
      <c r="E240" s="168">
        <v>39615</v>
      </c>
      <c r="F240" s="104" t="s">
        <v>216</v>
      </c>
      <c r="G240" s="104" t="s">
        <v>217</v>
      </c>
      <c r="H240" s="56"/>
      <c r="I240" s="113" t="s">
        <v>219</v>
      </c>
      <c r="J240" s="55" t="s">
        <v>220</v>
      </c>
      <c r="K240" s="108">
        <v>1</v>
      </c>
      <c r="L240" s="107" t="s">
        <v>821</v>
      </c>
      <c r="M240" s="60">
        <v>2</v>
      </c>
      <c r="N240" s="472">
        <v>2.8</v>
      </c>
      <c r="O240" s="60" t="s">
        <v>93</v>
      </c>
      <c r="P240" s="60">
        <v>4096</v>
      </c>
      <c r="Q240" s="43">
        <v>4</v>
      </c>
      <c r="R240" s="60">
        <v>1</v>
      </c>
      <c r="S240" s="55" t="s">
        <v>101</v>
      </c>
      <c r="T240" s="55" t="s">
        <v>94</v>
      </c>
      <c r="U240" s="55" t="s">
        <v>102</v>
      </c>
      <c r="V240" s="55" t="s">
        <v>210</v>
      </c>
      <c r="W240" s="108" t="s">
        <v>211</v>
      </c>
      <c r="X240" s="107">
        <v>0</v>
      </c>
      <c r="Y240" s="106" t="s">
        <v>209</v>
      </c>
      <c r="Z240" s="60"/>
      <c r="AA240" s="56"/>
      <c r="AB240" s="56"/>
      <c r="AC240" s="199" t="s">
        <v>214</v>
      </c>
      <c r="AD240" s="490">
        <v>80</v>
      </c>
      <c r="AE240" s="521">
        <v>0.85</v>
      </c>
      <c r="AF240" s="521" t="s">
        <v>210</v>
      </c>
      <c r="AG240" s="108" t="s">
        <v>215</v>
      </c>
      <c r="AH240" s="254" t="s">
        <v>215</v>
      </c>
      <c r="AI240" s="60" t="s">
        <v>210</v>
      </c>
      <c r="AJ240" s="60" t="s">
        <v>215</v>
      </c>
      <c r="AK240" s="60" t="s">
        <v>215</v>
      </c>
      <c r="AL240" s="60">
        <v>1000</v>
      </c>
      <c r="AM240" s="112">
        <v>1000</v>
      </c>
      <c r="AN240" s="107">
        <v>230</v>
      </c>
      <c r="AO240" s="60">
        <v>0.55</v>
      </c>
      <c r="AP240" s="60">
        <v>1.41</v>
      </c>
      <c r="AQ240" s="108">
        <v>13.66</v>
      </c>
      <c r="AR240" s="105"/>
    </row>
    <row r="241" spans="1:44" s="5" customFormat="1" ht="12.75">
      <c r="A241" s="267"/>
      <c r="B241" s="268">
        <v>249</v>
      </c>
      <c r="C241" s="54"/>
      <c r="D241" s="104"/>
      <c r="E241" s="168">
        <v>39672</v>
      </c>
      <c r="F241" s="104" t="s">
        <v>216</v>
      </c>
      <c r="G241" s="104" t="s">
        <v>217</v>
      </c>
      <c r="H241" s="56"/>
      <c r="I241" s="113" t="s">
        <v>219</v>
      </c>
      <c r="J241" s="55" t="s">
        <v>220</v>
      </c>
      <c r="K241" s="108">
        <v>1</v>
      </c>
      <c r="L241" s="107" t="s">
        <v>821</v>
      </c>
      <c r="M241" s="60">
        <v>2</v>
      </c>
      <c r="N241" s="472">
        <v>2.8</v>
      </c>
      <c r="O241" s="60" t="s">
        <v>93</v>
      </c>
      <c r="P241" s="60">
        <v>4096</v>
      </c>
      <c r="Q241" s="43">
        <v>4</v>
      </c>
      <c r="R241" s="60">
        <v>1</v>
      </c>
      <c r="S241" s="55" t="s">
        <v>101</v>
      </c>
      <c r="T241" s="55" t="s">
        <v>94</v>
      </c>
      <c r="U241" s="55" t="s">
        <v>103</v>
      </c>
      <c r="V241" s="55" t="s">
        <v>210</v>
      </c>
      <c r="W241" s="108" t="s">
        <v>211</v>
      </c>
      <c r="X241" s="107">
        <v>0</v>
      </c>
      <c r="Y241" s="106" t="s">
        <v>209</v>
      </c>
      <c r="Z241" s="60"/>
      <c r="AA241" s="56"/>
      <c r="AB241" s="56"/>
      <c r="AC241" s="199" t="s">
        <v>214</v>
      </c>
      <c r="AD241" s="490">
        <v>80</v>
      </c>
      <c r="AE241" s="521">
        <v>0.85</v>
      </c>
      <c r="AF241" s="521" t="s">
        <v>210</v>
      </c>
      <c r="AG241" s="108" t="s">
        <v>215</v>
      </c>
      <c r="AH241" s="254" t="s">
        <v>215</v>
      </c>
      <c r="AI241" s="60" t="s">
        <v>210</v>
      </c>
      <c r="AJ241" s="60" t="s">
        <v>215</v>
      </c>
      <c r="AK241" s="60" t="s">
        <v>215</v>
      </c>
      <c r="AL241" s="60">
        <v>1000</v>
      </c>
      <c r="AM241" s="112">
        <v>1000</v>
      </c>
      <c r="AN241" s="107">
        <v>115</v>
      </c>
      <c r="AO241" s="60">
        <v>0.69</v>
      </c>
      <c r="AP241" s="60">
        <v>1.04</v>
      </c>
      <c r="AQ241" s="108">
        <v>13.2</v>
      </c>
      <c r="AR241" s="105"/>
    </row>
    <row r="242" spans="1:44" s="5" customFormat="1" ht="12.75">
      <c r="A242" s="267"/>
      <c r="B242" s="268">
        <v>250</v>
      </c>
      <c r="C242" s="54"/>
      <c r="D242" s="104"/>
      <c r="E242" s="168">
        <v>39672</v>
      </c>
      <c r="F242" s="104" t="s">
        <v>216</v>
      </c>
      <c r="G242" s="104" t="s">
        <v>273</v>
      </c>
      <c r="H242" s="56"/>
      <c r="I242" s="113" t="s">
        <v>219</v>
      </c>
      <c r="J242" s="55" t="s">
        <v>220</v>
      </c>
      <c r="K242" s="108">
        <v>1</v>
      </c>
      <c r="L242" s="107" t="s">
        <v>821</v>
      </c>
      <c r="M242" s="60">
        <v>2</v>
      </c>
      <c r="N242" s="472">
        <v>2.8</v>
      </c>
      <c r="O242" s="60" t="s">
        <v>93</v>
      </c>
      <c r="P242" s="60">
        <v>4096</v>
      </c>
      <c r="Q242" s="43">
        <v>4</v>
      </c>
      <c r="R242" s="60">
        <v>1</v>
      </c>
      <c r="S242" s="55" t="s">
        <v>101</v>
      </c>
      <c r="T242" s="55" t="s">
        <v>94</v>
      </c>
      <c r="U242" s="55" t="s">
        <v>103</v>
      </c>
      <c r="V242" s="55" t="s">
        <v>210</v>
      </c>
      <c r="W242" s="108" t="s">
        <v>210</v>
      </c>
      <c r="X242" s="116">
        <v>1</v>
      </c>
      <c r="Y242" s="39" t="s">
        <v>98</v>
      </c>
      <c r="Z242" s="110">
        <v>256</v>
      </c>
      <c r="AA242" s="115" t="s">
        <v>213</v>
      </c>
      <c r="AB242" s="115" t="s">
        <v>695</v>
      </c>
      <c r="AC242" s="199" t="s">
        <v>214</v>
      </c>
      <c r="AD242" s="490">
        <v>80</v>
      </c>
      <c r="AE242" s="521">
        <v>0.85</v>
      </c>
      <c r="AF242" s="521" t="s">
        <v>210</v>
      </c>
      <c r="AG242" s="108" t="s">
        <v>215</v>
      </c>
      <c r="AH242" s="254" t="s">
        <v>215</v>
      </c>
      <c r="AI242" s="60" t="s">
        <v>210</v>
      </c>
      <c r="AJ242" s="60" t="s">
        <v>215</v>
      </c>
      <c r="AK242" s="60" t="s">
        <v>215</v>
      </c>
      <c r="AL242" s="60">
        <v>1000</v>
      </c>
      <c r="AM242" s="112">
        <v>1000</v>
      </c>
      <c r="AN242" s="107">
        <v>115</v>
      </c>
      <c r="AO242" s="60">
        <v>0.69</v>
      </c>
      <c r="AP242" s="60">
        <v>1.09</v>
      </c>
      <c r="AQ242" s="108">
        <v>17.61</v>
      </c>
      <c r="AR242" s="105"/>
    </row>
    <row r="243" spans="1:44" s="5" customFormat="1" ht="12.75">
      <c r="A243" s="267"/>
      <c r="B243" s="268">
        <v>251</v>
      </c>
      <c r="C243" s="54"/>
      <c r="D243" s="104"/>
      <c r="E243" s="168">
        <v>39540</v>
      </c>
      <c r="F243" s="104" t="s">
        <v>216</v>
      </c>
      <c r="G243" s="104" t="s">
        <v>217</v>
      </c>
      <c r="H243" s="56"/>
      <c r="I243" s="113" t="s">
        <v>219</v>
      </c>
      <c r="J243" s="55" t="s">
        <v>220</v>
      </c>
      <c r="K243" s="108">
        <v>1</v>
      </c>
      <c r="L243" s="107" t="s">
        <v>104</v>
      </c>
      <c r="M243" s="60">
        <v>2</v>
      </c>
      <c r="N243" s="472">
        <v>1.2</v>
      </c>
      <c r="O243" s="60" t="s">
        <v>230</v>
      </c>
      <c r="P243" s="60">
        <v>2024</v>
      </c>
      <c r="Q243" s="43">
        <v>2</v>
      </c>
      <c r="R243" s="60">
        <v>1</v>
      </c>
      <c r="S243" s="55">
        <v>160</v>
      </c>
      <c r="T243" s="194" t="s">
        <v>106</v>
      </c>
      <c r="U243" s="255" t="s">
        <v>209</v>
      </c>
      <c r="V243" s="55" t="s">
        <v>210</v>
      </c>
      <c r="W243" s="108" t="s">
        <v>211</v>
      </c>
      <c r="X243" s="107">
        <v>0</v>
      </c>
      <c r="Y243" s="60" t="s">
        <v>212</v>
      </c>
      <c r="Z243" s="60"/>
      <c r="AA243" s="56" t="s">
        <v>213</v>
      </c>
      <c r="AB243" s="56">
        <v>24</v>
      </c>
      <c r="AC243" s="177" t="s">
        <v>214</v>
      </c>
      <c r="AD243" s="490">
        <v>60</v>
      </c>
      <c r="AE243" s="521">
        <v>0.85</v>
      </c>
      <c r="AF243" s="521" t="s">
        <v>210</v>
      </c>
      <c r="AG243" s="108" t="s">
        <v>215</v>
      </c>
      <c r="AH243" s="254" t="s">
        <v>210</v>
      </c>
      <c r="AI243" s="60" t="s">
        <v>210</v>
      </c>
      <c r="AJ243" s="60" t="s">
        <v>215</v>
      </c>
      <c r="AK243" s="60" t="s">
        <v>210</v>
      </c>
      <c r="AL243" s="60">
        <v>1000</v>
      </c>
      <c r="AM243" s="112">
        <v>1000</v>
      </c>
      <c r="AN243" s="107">
        <v>100</v>
      </c>
      <c r="AO243" s="60">
        <v>0.5</v>
      </c>
      <c r="AP243" s="60">
        <v>1</v>
      </c>
      <c r="AQ243" s="108">
        <v>12.7</v>
      </c>
      <c r="AR243" s="105"/>
    </row>
    <row r="244" spans="1:44" ht="12.75">
      <c r="A244" s="267"/>
      <c r="B244" s="268">
        <v>252</v>
      </c>
      <c r="C244" s="54"/>
      <c r="D244" s="104"/>
      <c r="E244" s="168">
        <v>39540</v>
      </c>
      <c r="F244" s="104" t="s">
        <v>216</v>
      </c>
      <c r="G244" s="104" t="s">
        <v>217</v>
      </c>
      <c r="H244" s="56"/>
      <c r="I244" s="113" t="s">
        <v>219</v>
      </c>
      <c r="J244" s="55" t="s">
        <v>220</v>
      </c>
      <c r="K244" s="108">
        <v>1</v>
      </c>
      <c r="L244" s="107" t="s">
        <v>104</v>
      </c>
      <c r="M244" s="60">
        <v>2</v>
      </c>
      <c r="N244" s="472">
        <v>1.2</v>
      </c>
      <c r="O244" s="60" t="s">
        <v>230</v>
      </c>
      <c r="P244" s="60">
        <v>2024</v>
      </c>
      <c r="Q244" s="43">
        <v>2</v>
      </c>
      <c r="R244" s="60">
        <v>1</v>
      </c>
      <c r="S244" s="55">
        <v>120</v>
      </c>
      <c r="T244" s="194" t="s">
        <v>106</v>
      </c>
      <c r="U244" s="255" t="s">
        <v>209</v>
      </c>
      <c r="V244" s="55" t="s">
        <v>210</v>
      </c>
      <c r="W244" s="108" t="s">
        <v>211</v>
      </c>
      <c r="X244" s="107">
        <v>0</v>
      </c>
      <c r="Y244" s="60" t="s">
        <v>212</v>
      </c>
      <c r="Z244" s="60"/>
      <c r="AA244" s="56" t="s">
        <v>213</v>
      </c>
      <c r="AB244" s="56">
        <v>24</v>
      </c>
      <c r="AC244" s="177" t="s">
        <v>214</v>
      </c>
      <c r="AD244" s="490">
        <v>60</v>
      </c>
      <c r="AE244" s="521">
        <v>0.85</v>
      </c>
      <c r="AF244" s="521" t="s">
        <v>210</v>
      </c>
      <c r="AG244" s="108" t="s">
        <v>215</v>
      </c>
      <c r="AH244" s="254" t="s">
        <v>210</v>
      </c>
      <c r="AI244" s="60" t="s">
        <v>210</v>
      </c>
      <c r="AJ244" s="60" t="s">
        <v>215</v>
      </c>
      <c r="AK244" s="60" t="s">
        <v>210</v>
      </c>
      <c r="AL244" s="60">
        <v>1000</v>
      </c>
      <c r="AM244" s="112">
        <v>1000</v>
      </c>
      <c r="AN244" s="107">
        <v>100</v>
      </c>
      <c r="AO244" s="60">
        <v>0.5</v>
      </c>
      <c r="AP244" s="60">
        <v>1</v>
      </c>
      <c r="AQ244" s="108">
        <v>12.7</v>
      </c>
      <c r="AR244" s="105"/>
    </row>
    <row r="245" spans="1:44" s="1" customFormat="1" ht="12.75">
      <c r="A245" s="267"/>
      <c r="B245" s="268">
        <v>253</v>
      </c>
      <c r="C245" s="54"/>
      <c r="D245" s="104"/>
      <c r="E245" s="168">
        <v>39540</v>
      </c>
      <c r="F245" s="104" t="s">
        <v>216</v>
      </c>
      <c r="G245" s="104" t="s">
        <v>217</v>
      </c>
      <c r="H245" s="56"/>
      <c r="I245" s="113" t="s">
        <v>219</v>
      </c>
      <c r="J245" s="55" t="s">
        <v>220</v>
      </c>
      <c r="K245" s="108">
        <v>1</v>
      </c>
      <c r="L245" s="107" t="s">
        <v>104</v>
      </c>
      <c r="M245" s="60">
        <v>2</v>
      </c>
      <c r="N245" s="472">
        <v>1.2</v>
      </c>
      <c r="O245" s="60" t="s">
        <v>230</v>
      </c>
      <c r="P245" s="60">
        <v>2024</v>
      </c>
      <c r="Q245" s="43">
        <v>2</v>
      </c>
      <c r="R245" s="60">
        <v>1</v>
      </c>
      <c r="S245" s="55">
        <v>160</v>
      </c>
      <c r="T245" s="194" t="s">
        <v>106</v>
      </c>
      <c r="U245" s="255" t="s">
        <v>209</v>
      </c>
      <c r="V245" s="55" t="s">
        <v>210</v>
      </c>
      <c r="W245" s="108" t="s">
        <v>211</v>
      </c>
      <c r="X245" s="107">
        <v>0</v>
      </c>
      <c r="Y245" s="60" t="s">
        <v>212</v>
      </c>
      <c r="Z245" s="60"/>
      <c r="AA245" s="56" t="s">
        <v>213</v>
      </c>
      <c r="AB245" s="56">
        <v>24</v>
      </c>
      <c r="AC245" s="177" t="s">
        <v>214</v>
      </c>
      <c r="AD245" s="490">
        <v>60</v>
      </c>
      <c r="AE245" s="521">
        <v>0.85</v>
      </c>
      <c r="AF245" s="521" t="s">
        <v>210</v>
      </c>
      <c r="AG245" s="108" t="s">
        <v>215</v>
      </c>
      <c r="AH245" s="254" t="s">
        <v>210</v>
      </c>
      <c r="AI245" s="60" t="s">
        <v>210</v>
      </c>
      <c r="AJ245" s="60" t="s">
        <v>215</v>
      </c>
      <c r="AK245" s="60" t="s">
        <v>210</v>
      </c>
      <c r="AL245" s="60">
        <v>1000</v>
      </c>
      <c r="AM245" s="112">
        <v>1000</v>
      </c>
      <c r="AN245" s="107">
        <v>100</v>
      </c>
      <c r="AO245" s="60">
        <v>0.5</v>
      </c>
      <c r="AP245" s="60">
        <v>1</v>
      </c>
      <c r="AQ245" s="108">
        <v>12.7</v>
      </c>
      <c r="AR245" s="105"/>
    </row>
    <row r="246" spans="1:44" s="5" customFormat="1" ht="12.75">
      <c r="A246" s="267"/>
      <c r="B246" s="268">
        <v>254</v>
      </c>
      <c r="C246" s="54"/>
      <c r="D246" s="104"/>
      <c r="E246" s="168">
        <v>39540</v>
      </c>
      <c r="F246" s="104" t="s">
        <v>216</v>
      </c>
      <c r="G246" s="104" t="s">
        <v>217</v>
      </c>
      <c r="H246" s="56"/>
      <c r="I246" s="113" t="s">
        <v>219</v>
      </c>
      <c r="J246" s="55" t="s">
        <v>220</v>
      </c>
      <c r="K246" s="108">
        <v>1</v>
      </c>
      <c r="L246" s="107" t="s">
        <v>107</v>
      </c>
      <c r="M246" s="60">
        <v>2</v>
      </c>
      <c r="N246" s="472">
        <v>1.2</v>
      </c>
      <c r="O246" s="60" t="s">
        <v>225</v>
      </c>
      <c r="P246" s="60">
        <v>1024</v>
      </c>
      <c r="Q246" s="43">
        <v>1</v>
      </c>
      <c r="R246" s="60">
        <v>1</v>
      </c>
      <c r="S246" s="55">
        <v>60</v>
      </c>
      <c r="T246" s="55" t="s">
        <v>212</v>
      </c>
      <c r="U246" s="255" t="s">
        <v>209</v>
      </c>
      <c r="V246" s="55" t="s">
        <v>210</v>
      </c>
      <c r="W246" s="108" t="s">
        <v>211</v>
      </c>
      <c r="X246" s="107">
        <v>0</v>
      </c>
      <c r="Y246" s="60" t="s">
        <v>212</v>
      </c>
      <c r="Z246" s="60"/>
      <c r="AA246" s="56" t="s">
        <v>109</v>
      </c>
      <c r="AB246" s="56">
        <v>24</v>
      </c>
      <c r="AC246" s="177" t="s">
        <v>214</v>
      </c>
      <c r="AD246" s="490">
        <v>40</v>
      </c>
      <c r="AE246" s="521">
        <v>0.85</v>
      </c>
      <c r="AF246" s="521" t="s">
        <v>210</v>
      </c>
      <c r="AG246" s="108" t="s">
        <v>215</v>
      </c>
      <c r="AH246" s="254" t="s">
        <v>210</v>
      </c>
      <c r="AI246" s="60" t="s">
        <v>210</v>
      </c>
      <c r="AJ246" s="60" t="s">
        <v>215</v>
      </c>
      <c r="AK246" s="60" t="s">
        <v>210</v>
      </c>
      <c r="AL246" s="60">
        <v>1000</v>
      </c>
      <c r="AM246" s="112">
        <v>1000</v>
      </c>
      <c r="AN246" s="107">
        <v>100</v>
      </c>
      <c r="AO246" s="60">
        <v>0.5</v>
      </c>
      <c r="AP246" s="60">
        <v>1.1</v>
      </c>
      <c r="AQ246" s="108">
        <v>11.5</v>
      </c>
      <c r="AR246" s="105"/>
    </row>
    <row r="247" spans="1:44" ht="12.75">
      <c r="A247" s="267"/>
      <c r="B247" s="268">
        <v>255</v>
      </c>
      <c r="C247" s="54"/>
      <c r="D247" s="104"/>
      <c r="E247" s="168">
        <v>39540</v>
      </c>
      <c r="F247" s="104" t="s">
        <v>216</v>
      </c>
      <c r="G247" s="104" t="s">
        <v>217</v>
      </c>
      <c r="H247" s="56"/>
      <c r="I247" s="113" t="s">
        <v>219</v>
      </c>
      <c r="J247" s="55" t="s">
        <v>220</v>
      </c>
      <c r="K247" s="108">
        <v>1</v>
      </c>
      <c r="L247" s="107" t="s">
        <v>104</v>
      </c>
      <c r="M247" s="60">
        <v>2</v>
      </c>
      <c r="N247" s="472">
        <v>1.2</v>
      </c>
      <c r="O247" s="60" t="s">
        <v>230</v>
      </c>
      <c r="P247" s="60">
        <v>512</v>
      </c>
      <c r="Q247" s="43">
        <v>0.5</v>
      </c>
      <c r="R247" s="60">
        <v>1</v>
      </c>
      <c r="S247" s="55">
        <v>80</v>
      </c>
      <c r="T247" s="55" t="s">
        <v>208</v>
      </c>
      <c r="U247" s="255" t="s">
        <v>209</v>
      </c>
      <c r="V247" s="55" t="s">
        <v>210</v>
      </c>
      <c r="W247" s="108" t="s">
        <v>211</v>
      </c>
      <c r="X247" s="107">
        <v>0</v>
      </c>
      <c r="Y247" s="60" t="s">
        <v>212</v>
      </c>
      <c r="Z247" s="60"/>
      <c r="AA247" s="56" t="s">
        <v>213</v>
      </c>
      <c r="AB247" s="56">
        <v>24</v>
      </c>
      <c r="AC247" s="177" t="s">
        <v>214</v>
      </c>
      <c r="AD247" s="490">
        <v>60</v>
      </c>
      <c r="AE247" s="521">
        <v>0.85</v>
      </c>
      <c r="AF247" s="521" t="s">
        <v>210</v>
      </c>
      <c r="AG247" s="108" t="s">
        <v>215</v>
      </c>
      <c r="AH247" s="254" t="s">
        <v>210</v>
      </c>
      <c r="AI247" s="60" t="s">
        <v>210</v>
      </c>
      <c r="AJ247" s="60" t="s">
        <v>215</v>
      </c>
      <c r="AK247" s="60" t="s">
        <v>210</v>
      </c>
      <c r="AL247" s="60">
        <v>1000</v>
      </c>
      <c r="AM247" s="112">
        <v>1000</v>
      </c>
      <c r="AN247" s="107">
        <v>100</v>
      </c>
      <c r="AO247" s="60">
        <v>0.5</v>
      </c>
      <c r="AP247" s="60">
        <v>1</v>
      </c>
      <c r="AQ247" s="108">
        <v>12.7</v>
      </c>
      <c r="AR247" s="105"/>
    </row>
    <row r="248" spans="1:44" s="5" customFormat="1" ht="12.75">
      <c r="A248" s="267"/>
      <c r="B248" s="268">
        <v>256</v>
      </c>
      <c r="C248" s="54"/>
      <c r="D248" s="104"/>
      <c r="E248" s="168">
        <v>39552</v>
      </c>
      <c r="F248" s="104" t="s">
        <v>216</v>
      </c>
      <c r="G248" s="104" t="s">
        <v>217</v>
      </c>
      <c r="H248" s="56"/>
      <c r="I248" s="113" t="s">
        <v>219</v>
      </c>
      <c r="J248" s="55" t="s">
        <v>220</v>
      </c>
      <c r="K248" s="108">
        <v>1</v>
      </c>
      <c r="L248" s="107" t="s">
        <v>111</v>
      </c>
      <c r="M248" s="60">
        <v>2</v>
      </c>
      <c r="N248" s="472">
        <v>2.1</v>
      </c>
      <c r="O248" s="60" t="s">
        <v>230</v>
      </c>
      <c r="P248" s="60">
        <v>1024</v>
      </c>
      <c r="Q248" s="43">
        <v>1</v>
      </c>
      <c r="R248" s="60">
        <v>1</v>
      </c>
      <c r="S248" s="55">
        <v>80</v>
      </c>
      <c r="T248" s="55" t="s">
        <v>208</v>
      </c>
      <c r="U248" s="255" t="s">
        <v>209</v>
      </c>
      <c r="V248" s="55" t="s">
        <v>210</v>
      </c>
      <c r="W248" s="108" t="s">
        <v>211</v>
      </c>
      <c r="X248" s="107">
        <v>0</v>
      </c>
      <c r="Y248" s="60" t="s">
        <v>212</v>
      </c>
      <c r="Z248" s="60"/>
      <c r="AA248" s="56" t="s">
        <v>213</v>
      </c>
      <c r="AB248" s="56">
        <v>24</v>
      </c>
      <c r="AC248" s="177" t="s">
        <v>214</v>
      </c>
      <c r="AD248" s="490">
        <v>80</v>
      </c>
      <c r="AE248" s="521">
        <v>0.85</v>
      </c>
      <c r="AF248" s="521" t="s">
        <v>210</v>
      </c>
      <c r="AG248" s="108" t="s">
        <v>215</v>
      </c>
      <c r="AH248" s="254" t="s">
        <v>210</v>
      </c>
      <c r="AI248" s="60" t="s">
        <v>210</v>
      </c>
      <c r="AJ248" s="60" t="s">
        <v>215</v>
      </c>
      <c r="AK248" s="60" t="s">
        <v>210</v>
      </c>
      <c r="AL248" s="60">
        <v>1000</v>
      </c>
      <c r="AM248" s="112">
        <v>1000</v>
      </c>
      <c r="AN248" s="107">
        <v>100</v>
      </c>
      <c r="AO248" s="60">
        <v>0.7</v>
      </c>
      <c r="AP248" s="60">
        <v>1.3</v>
      </c>
      <c r="AQ248" s="108">
        <v>12.5</v>
      </c>
      <c r="AR248" s="105"/>
    </row>
    <row r="249" spans="1:44" s="5" customFormat="1" ht="12.75">
      <c r="A249" s="267"/>
      <c r="B249" s="268">
        <v>257</v>
      </c>
      <c r="C249" s="54"/>
      <c r="D249" s="104"/>
      <c r="E249" s="168">
        <v>39273</v>
      </c>
      <c r="F249" s="104" t="s">
        <v>216</v>
      </c>
      <c r="G249" s="104" t="s">
        <v>217</v>
      </c>
      <c r="H249" s="56" t="s">
        <v>218</v>
      </c>
      <c r="I249" s="113" t="s">
        <v>219</v>
      </c>
      <c r="J249" s="55" t="s">
        <v>220</v>
      </c>
      <c r="K249" s="108">
        <v>1</v>
      </c>
      <c r="L249" s="107" t="s">
        <v>221</v>
      </c>
      <c r="M249" s="60">
        <v>1</v>
      </c>
      <c r="N249" s="472">
        <v>0.8</v>
      </c>
      <c r="O249" s="60" t="s">
        <v>222</v>
      </c>
      <c r="P249" s="60">
        <v>1024</v>
      </c>
      <c r="Q249" s="43">
        <v>1</v>
      </c>
      <c r="R249" s="60">
        <v>1</v>
      </c>
      <c r="S249" s="55">
        <v>40</v>
      </c>
      <c r="T249" s="55" t="s">
        <v>212</v>
      </c>
      <c r="U249" s="255" t="s">
        <v>209</v>
      </c>
      <c r="V249" s="55" t="s">
        <v>210</v>
      </c>
      <c r="W249" s="108" t="s">
        <v>211</v>
      </c>
      <c r="X249" s="107">
        <v>0</v>
      </c>
      <c r="Y249" s="60" t="s">
        <v>212</v>
      </c>
      <c r="Z249" s="60"/>
      <c r="AA249" s="56" t="s">
        <v>223</v>
      </c>
      <c r="AB249" s="56">
        <v>24</v>
      </c>
      <c r="AC249" s="108" t="s">
        <v>214</v>
      </c>
      <c r="AD249" s="490">
        <v>40</v>
      </c>
      <c r="AE249" s="521">
        <v>0.85</v>
      </c>
      <c r="AF249" s="521" t="s">
        <v>210</v>
      </c>
      <c r="AG249" s="108" t="s">
        <v>215</v>
      </c>
      <c r="AH249" s="254" t="s">
        <v>210</v>
      </c>
      <c r="AI249" s="60" t="s">
        <v>210</v>
      </c>
      <c r="AJ249" s="60" t="s">
        <v>215</v>
      </c>
      <c r="AK249" s="60" t="s">
        <v>210</v>
      </c>
      <c r="AL249" s="112">
        <v>100</v>
      </c>
      <c r="AM249" s="112">
        <v>100</v>
      </c>
      <c r="AN249" s="107">
        <v>100</v>
      </c>
      <c r="AO249" s="60">
        <v>0.5</v>
      </c>
      <c r="AP249" s="60">
        <v>0.7</v>
      </c>
      <c r="AQ249" s="108">
        <v>7</v>
      </c>
      <c r="AR249" s="332"/>
    </row>
    <row r="250" spans="1:44" s="5" customFormat="1" ht="12.75">
      <c r="A250" s="267"/>
      <c r="B250" s="268">
        <v>258</v>
      </c>
      <c r="C250" s="54"/>
      <c r="D250" s="104"/>
      <c r="E250" s="168">
        <v>39540</v>
      </c>
      <c r="F250" s="104" t="s">
        <v>216</v>
      </c>
      <c r="G250" s="104" t="s">
        <v>217</v>
      </c>
      <c r="H250" s="56"/>
      <c r="I250" s="113" t="s">
        <v>219</v>
      </c>
      <c r="J250" s="55" t="s">
        <v>220</v>
      </c>
      <c r="K250" s="108">
        <v>1</v>
      </c>
      <c r="L250" s="107" t="s">
        <v>181</v>
      </c>
      <c r="M250" s="60">
        <v>2</v>
      </c>
      <c r="N250" s="472">
        <v>1.2</v>
      </c>
      <c r="O250" s="60" t="s">
        <v>225</v>
      </c>
      <c r="P250" s="60">
        <v>1024</v>
      </c>
      <c r="Q250" s="43">
        <v>1</v>
      </c>
      <c r="R250" s="60">
        <v>1</v>
      </c>
      <c r="S250" s="55">
        <v>60</v>
      </c>
      <c r="T250" s="55" t="s">
        <v>212</v>
      </c>
      <c r="U250" s="255" t="s">
        <v>209</v>
      </c>
      <c r="V250" s="55" t="s">
        <v>210</v>
      </c>
      <c r="W250" s="108" t="s">
        <v>211</v>
      </c>
      <c r="X250" s="107">
        <v>0</v>
      </c>
      <c r="Y250" s="60" t="s">
        <v>212</v>
      </c>
      <c r="Z250" s="60"/>
      <c r="AA250" s="56" t="s">
        <v>109</v>
      </c>
      <c r="AB250" s="56">
        <v>24</v>
      </c>
      <c r="AC250" s="108" t="s">
        <v>214</v>
      </c>
      <c r="AD250" s="490">
        <v>40</v>
      </c>
      <c r="AE250" s="521">
        <v>0.85</v>
      </c>
      <c r="AF250" s="521" t="s">
        <v>210</v>
      </c>
      <c r="AG250" s="108" t="s">
        <v>215</v>
      </c>
      <c r="AH250" s="254" t="s">
        <v>210</v>
      </c>
      <c r="AI250" s="60" t="s">
        <v>210</v>
      </c>
      <c r="AJ250" s="60" t="s">
        <v>215</v>
      </c>
      <c r="AK250" s="60" t="s">
        <v>210</v>
      </c>
      <c r="AL250" s="112">
        <v>1000</v>
      </c>
      <c r="AM250" s="112">
        <v>1000</v>
      </c>
      <c r="AN250" s="107">
        <v>100</v>
      </c>
      <c r="AO250" s="60">
        <v>0.5</v>
      </c>
      <c r="AP250" s="60">
        <v>1.1</v>
      </c>
      <c r="AQ250" s="108">
        <v>11.5</v>
      </c>
      <c r="AR250" s="105"/>
    </row>
    <row r="251" spans="1:44" ht="12.75">
      <c r="A251" s="267"/>
      <c r="B251" s="268">
        <v>259</v>
      </c>
      <c r="C251" s="54"/>
      <c r="D251" s="104"/>
      <c r="E251" s="168">
        <v>39552</v>
      </c>
      <c r="F251" s="104" t="s">
        <v>216</v>
      </c>
      <c r="G251" s="104" t="s">
        <v>217</v>
      </c>
      <c r="H251" s="56"/>
      <c r="I251" s="113" t="s">
        <v>219</v>
      </c>
      <c r="J251" s="55" t="s">
        <v>220</v>
      </c>
      <c r="K251" s="108">
        <v>1</v>
      </c>
      <c r="L251" s="107" t="s">
        <v>181</v>
      </c>
      <c r="M251" s="60">
        <v>2</v>
      </c>
      <c r="N251" s="472">
        <v>1.2</v>
      </c>
      <c r="O251" s="60" t="s">
        <v>225</v>
      </c>
      <c r="P251" s="60">
        <v>1024</v>
      </c>
      <c r="Q251" s="43">
        <v>1</v>
      </c>
      <c r="R251" s="60">
        <v>1</v>
      </c>
      <c r="S251" s="55">
        <v>80</v>
      </c>
      <c r="T251" s="55" t="s">
        <v>212</v>
      </c>
      <c r="U251" s="255" t="s">
        <v>209</v>
      </c>
      <c r="V251" s="55" t="s">
        <v>210</v>
      </c>
      <c r="W251" s="108" t="s">
        <v>211</v>
      </c>
      <c r="X251" s="107">
        <v>0</v>
      </c>
      <c r="Y251" s="60" t="s">
        <v>212</v>
      </c>
      <c r="Z251" s="60"/>
      <c r="AA251" s="56" t="s">
        <v>213</v>
      </c>
      <c r="AB251" s="56">
        <v>24</v>
      </c>
      <c r="AC251" s="108" t="s">
        <v>214</v>
      </c>
      <c r="AD251" s="490">
        <v>80</v>
      </c>
      <c r="AE251" s="521">
        <v>0.85</v>
      </c>
      <c r="AF251" s="521" t="s">
        <v>210</v>
      </c>
      <c r="AG251" s="108" t="s">
        <v>215</v>
      </c>
      <c r="AH251" s="254" t="s">
        <v>210</v>
      </c>
      <c r="AI251" s="60" t="s">
        <v>210</v>
      </c>
      <c r="AJ251" s="60" t="s">
        <v>215</v>
      </c>
      <c r="AK251" s="60" t="s">
        <v>210</v>
      </c>
      <c r="AL251" s="112">
        <v>1000</v>
      </c>
      <c r="AM251" s="112">
        <v>1000</v>
      </c>
      <c r="AN251" s="107">
        <v>100</v>
      </c>
      <c r="AO251" s="60">
        <v>0.5</v>
      </c>
      <c r="AP251" s="60">
        <v>1.1</v>
      </c>
      <c r="AQ251" s="108">
        <v>13.55</v>
      </c>
      <c r="AR251" s="105"/>
    </row>
    <row r="252" spans="1:44" s="5" customFormat="1" ht="12.75">
      <c r="A252" s="267"/>
      <c r="B252" s="268">
        <v>260</v>
      </c>
      <c r="C252" s="54"/>
      <c r="D252" s="104"/>
      <c r="E252" s="168">
        <v>39552</v>
      </c>
      <c r="F252" s="104" t="s">
        <v>216</v>
      </c>
      <c r="G252" s="104" t="s">
        <v>217</v>
      </c>
      <c r="H252" s="56"/>
      <c r="I252" s="113" t="s">
        <v>219</v>
      </c>
      <c r="J252" s="55" t="s">
        <v>220</v>
      </c>
      <c r="K252" s="108">
        <v>1</v>
      </c>
      <c r="L252" s="107" t="s">
        <v>181</v>
      </c>
      <c r="M252" s="60">
        <v>2</v>
      </c>
      <c r="N252" s="472">
        <v>1.2</v>
      </c>
      <c r="O252" s="60" t="s">
        <v>225</v>
      </c>
      <c r="P252" s="60">
        <v>1024</v>
      </c>
      <c r="Q252" s="43">
        <v>1</v>
      </c>
      <c r="R252" s="60">
        <v>1</v>
      </c>
      <c r="S252" s="55">
        <v>80</v>
      </c>
      <c r="T252" s="55" t="s">
        <v>212</v>
      </c>
      <c r="U252" s="255" t="s">
        <v>209</v>
      </c>
      <c r="V252" s="55" t="s">
        <v>210</v>
      </c>
      <c r="W252" s="108" t="s">
        <v>211</v>
      </c>
      <c r="X252" s="107">
        <v>0</v>
      </c>
      <c r="Y252" s="60" t="s">
        <v>212</v>
      </c>
      <c r="Z252" s="60"/>
      <c r="AA252" s="56" t="s">
        <v>182</v>
      </c>
      <c r="AB252" s="56">
        <v>24</v>
      </c>
      <c r="AC252" s="108" t="s">
        <v>214</v>
      </c>
      <c r="AD252" s="490">
        <v>80</v>
      </c>
      <c r="AE252" s="521">
        <v>0.85</v>
      </c>
      <c r="AF252" s="521" t="s">
        <v>210</v>
      </c>
      <c r="AG252" s="108" t="s">
        <v>215</v>
      </c>
      <c r="AH252" s="254" t="s">
        <v>210</v>
      </c>
      <c r="AI252" s="60" t="s">
        <v>210</v>
      </c>
      <c r="AJ252" s="60" t="s">
        <v>215</v>
      </c>
      <c r="AK252" s="60" t="s">
        <v>210</v>
      </c>
      <c r="AL252" s="112">
        <v>1000</v>
      </c>
      <c r="AM252" s="112">
        <v>1000</v>
      </c>
      <c r="AN252" s="107">
        <v>100</v>
      </c>
      <c r="AO252" s="60">
        <v>0.5</v>
      </c>
      <c r="AP252" s="60">
        <v>1.1</v>
      </c>
      <c r="AQ252" s="108">
        <v>12.5</v>
      </c>
      <c r="AR252" s="105"/>
    </row>
    <row r="253" spans="1:44" s="5" customFormat="1" ht="12.75">
      <c r="A253" s="267"/>
      <c r="B253" s="268">
        <v>261</v>
      </c>
      <c r="C253" s="54"/>
      <c r="D253" s="104"/>
      <c r="E253" s="168">
        <v>39552</v>
      </c>
      <c r="F253" s="104" t="s">
        <v>216</v>
      </c>
      <c r="G253" s="104" t="s">
        <v>217</v>
      </c>
      <c r="H253" s="56"/>
      <c r="I253" s="113" t="s">
        <v>219</v>
      </c>
      <c r="J253" s="55" t="s">
        <v>220</v>
      </c>
      <c r="K253" s="108">
        <v>1</v>
      </c>
      <c r="L253" s="107" t="s">
        <v>183</v>
      </c>
      <c r="M253" s="60">
        <v>1</v>
      </c>
      <c r="N253" s="472">
        <v>0.933</v>
      </c>
      <c r="O253" s="60" t="s">
        <v>225</v>
      </c>
      <c r="P253" s="60">
        <v>1024</v>
      </c>
      <c r="Q253" s="43">
        <v>1</v>
      </c>
      <c r="R253" s="60">
        <v>1</v>
      </c>
      <c r="S253" s="55">
        <v>80</v>
      </c>
      <c r="T253" s="55" t="s">
        <v>212</v>
      </c>
      <c r="U253" s="255" t="s">
        <v>209</v>
      </c>
      <c r="V253" s="55" t="s">
        <v>210</v>
      </c>
      <c r="W253" s="108" t="s">
        <v>211</v>
      </c>
      <c r="X253" s="107">
        <v>0</v>
      </c>
      <c r="Y253" s="60" t="s">
        <v>212</v>
      </c>
      <c r="Z253" s="60"/>
      <c r="AA253" s="56" t="s">
        <v>182</v>
      </c>
      <c r="AB253" s="56">
        <v>24</v>
      </c>
      <c r="AC253" s="108" t="s">
        <v>214</v>
      </c>
      <c r="AD253" s="490">
        <v>80</v>
      </c>
      <c r="AE253" s="521">
        <v>0.85</v>
      </c>
      <c r="AF253" s="521" t="s">
        <v>210</v>
      </c>
      <c r="AG253" s="108" t="s">
        <v>215</v>
      </c>
      <c r="AH253" s="254" t="s">
        <v>210</v>
      </c>
      <c r="AI253" s="60" t="s">
        <v>210</v>
      </c>
      <c r="AJ253" s="60" t="s">
        <v>215</v>
      </c>
      <c r="AK253" s="60" t="s">
        <v>210</v>
      </c>
      <c r="AL253" s="112">
        <v>1000</v>
      </c>
      <c r="AM253" s="112">
        <v>1000</v>
      </c>
      <c r="AN253" s="107">
        <v>100</v>
      </c>
      <c r="AO253" s="60">
        <v>0.5</v>
      </c>
      <c r="AP253" s="60">
        <v>1.1</v>
      </c>
      <c r="AQ253" s="108">
        <v>12.5</v>
      </c>
      <c r="AR253" s="105"/>
    </row>
    <row r="254" spans="1:44" s="5" customFormat="1" ht="12.75">
      <c r="A254" s="267"/>
      <c r="B254" s="268">
        <v>262</v>
      </c>
      <c r="C254" s="54"/>
      <c r="D254" s="104"/>
      <c r="E254" s="168">
        <v>39552</v>
      </c>
      <c r="F254" s="104" t="s">
        <v>184</v>
      </c>
      <c r="G254" s="104" t="s">
        <v>217</v>
      </c>
      <c r="H254" s="56" t="s">
        <v>184</v>
      </c>
      <c r="I254" s="113" t="s">
        <v>219</v>
      </c>
      <c r="J254" s="55" t="s">
        <v>220</v>
      </c>
      <c r="K254" s="108">
        <v>1</v>
      </c>
      <c r="L254" s="107" t="s">
        <v>185</v>
      </c>
      <c r="M254" s="60">
        <v>2</v>
      </c>
      <c r="N254" s="472">
        <v>1.33</v>
      </c>
      <c r="O254" s="60" t="s">
        <v>230</v>
      </c>
      <c r="P254" s="60">
        <v>1024</v>
      </c>
      <c r="Q254" s="43">
        <v>1</v>
      </c>
      <c r="R254" s="60">
        <v>1</v>
      </c>
      <c r="S254" s="55">
        <v>80</v>
      </c>
      <c r="T254" s="55" t="s">
        <v>212</v>
      </c>
      <c r="U254" s="255" t="s">
        <v>209</v>
      </c>
      <c r="V254" s="55" t="s">
        <v>210</v>
      </c>
      <c r="W254" s="108" t="s">
        <v>211</v>
      </c>
      <c r="X254" s="107">
        <v>0</v>
      </c>
      <c r="Y254" s="60" t="s">
        <v>212</v>
      </c>
      <c r="Z254" s="60"/>
      <c r="AA254" s="56" t="s">
        <v>182</v>
      </c>
      <c r="AB254" s="56">
        <v>24</v>
      </c>
      <c r="AC254" s="108" t="s">
        <v>214</v>
      </c>
      <c r="AD254" s="490">
        <v>60</v>
      </c>
      <c r="AE254" s="521">
        <v>0.85</v>
      </c>
      <c r="AF254" s="521" t="s">
        <v>210</v>
      </c>
      <c r="AG254" s="108" t="s">
        <v>215</v>
      </c>
      <c r="AH254" s="254" t="s">
        <v>210</v>
      </c>
      <c r="AI254" s="60" t="s">
        <v>210</v>
      </c>
      <c r="AJ254" s="60" t="s">
        <v>215</v>
      </c>
      <c r="AK254" s="60" t="s">
        <v>210</v>
      </c>
      <c r="AL254" s="112">
        <v>1000</v>
      </c>
      <c r="AM254" s="112">
        <v>1000</v>
      </c>
      <c r="AN254" s="107">
        <v>100</v>
      </c>
      <c r="AO254" s="60">
        <v>0.7</v>
      </c>
      <c r="AP254" s="60">
        <v>1.3</v>
      </c>
      <c r="AQ254" s="108">
        <v>13.3</v>
      </c>
      <c r="AR254" s="105"/>
    </row>
    <row r="255" spans="1:44" s="5" customFormat="1" ht="12.75">
      <c r="A255" s="267"/>
      <c r="B255" s="268">
        <v>263</v>
      </c>
      <c r="C255" s="54"/>
      <c r="D255" s="104"/>
      <c r="E255" s="168">
        <v>39430</v>
      </c>
      <c r="F255" s="104" t="s">
        <v>216</v>
      </c>
      <c r="G255" s="104" t="s">
        <v>217</v>
      </c>
      <c r="H255" s="56" t="s">
        <v>229</v>
      </c>
      <c r="I255" s="113" t="s">
        <v>219</v>
      </c>
      <c r="J255" s="55" t="s">
        <v>220</v>
      </c>
      <c r="K255" s="108">
        <v>1</v>
      </c>
      <c r="L255" s="107" t="s">
        <v>187</v>
      </c>
      <c r="M255" s="60">
        <v>2</v>
      </c>
      <c r="N255" s="472">
        <v>1.2</v>
      </c>
      <c r="O255" s="60" t="s">
        <v>225</v>
      </c>
      <c r="P255" s="60">
        <v>1024</v>
      </c>
      <c r="Q255" s="43">
        <v>1</v>
      </c>
      <c r="R255" s="60">
        <v>1</v>
      </c>
      <c r="S255" s="55">
        <v>60</v>
      </c>
      <c r="T255" s="55" t="s">
        <v>212</v>
      </c>
      <c r="U255" s="255" t="s">
        <v>209</v>
      </c>
      <c r="V255" s="55" t="s">
        <v>210</v>
      </c>
      <c r="W255" s="108" t="s">
        <v>211</v>
      </c>
      <c r="X255" s="107">
        <v>0</v>
      </c>
      <c r="Y255" s="60" t="s">
        <v>212</v>
      </c>
      <c r="Z255" s="60"/>
      <c r="AA255" s="56" t="s">
        <v>109</v>
      </c>
      <c r="AB255" s="56">
        <v>24</v>
      </c>
      <c r="AC255" s="108" t="s">
        <v>214</v>
      </c>
      <c r="AD255" s="490">
        <v>60</v>
      </c>
      <c r="AE255" s="521">
        <v>0.85</v>
      </c>
      <c r="AF255" s="521" t="s">
        <v>210</v>
      </c>
      <c r="AG255" s="108" t="s">
        <v>215</v>
      </c>
      <c r="AH255" s="254" t="s">
        <v>215</v>
      </c>
      <c r="AI255" s="60" t="s">
        <v>210</v>
      </c>
      <c r="AJ255" s="60" t="s">
        <v>215</v>
      </c>
      <c r="AK255" s="60" t="s">
        <v>210</v>
      </c>
      <c r="AL255" s="112">
        <v>1000</v>
      </c>
      <c r="AM255" s="112">
        <v>1000</v>
      </c>
      <c r="AN255" s="107">
        <v>115</v>
      </c>
      <c r="AO255" s="60">
        <v>0.6</v>
      </c>
      <c r="AP255" s="60">
        <v>1.9</v>
      </c>
      <c r="AQ255" s="108">
        <v>12.5</v>
      </c>
      <c r="AR255" s="348"/>
    </row>
    <row r="256" spans="1:238" s="5" customFormat="1" ht="12.75">
      <c r="A256" s="267"/>
      <c r="B256" s="268">
        <v>264</v>
      </c>
      <c r="C256" s="54"/>
      <c r="D256" s="104"/>
      <c r="E256" s="168">
        <v>39468</v>
      </c>
      <c r="F256" s="104" t="s">
        <v>216</v>
      </c>
      <c r="G256" s="104" t="s">
        <v>217</v>
      </c>
      <c r="H256" s="56"/>
      <c r="I256" s="113" t="s">
        <v>219</v>
      </c>
      <c r="J256" s="55" t="s">
        <v>220</v>
      </c>
      <c r="K256" s="108">
        <v>1</v>
      </c>
      <c r="L256" s="107" t="s">
        <v>187</v>
      </c>
      <c r="M256" s="60">
        <v>2</v>
      </c>
      <c r="N256" s="472">
        <v>1.2</v>
      </c>
      <c r="O256" s="60" t="s">
        <v>230</v>
      </c>
      <c r="P256" s="60">
        <v>1024</v>
      </c>
      <c r="Q256" s="43">
        <v>1</v>
      </c>
      <c r="R256" s="60">
        <v>1</v>
      </c>
      <c r="S256" s="55">
        <v>80</v>
      </c>
      <c r="T256" s="55" t="s">
        <v>208</v>
      </c>
      <c r="U256" s="255" t="s">
        <v>209</v>
      </c>
      <c r="V256" s="55" t="s">
        <v>210</v>
      </c>
      <c r="W256" s="108" t="s">
        <v>211</v>
      </c>
      <c r="X256" s="107">
        <v>0</v>
      </c>
      <c r="Y256" s="60" t="s">
        <v>212</v>
      </c>
      <c r="Z256" s="60"/>
      <c r="AA256" s="56" t="s">
        <v>213</v>
      </c>
      <c r="AB256" s="56">
        <v>24</v>
      </c>
      <c r="AC256" s="108" t="s">
        <v>214</v>
      </c>
      <c r="AD256" s="490">
        <v>60</v>
      </c>
      <c r="AE256" s="521">
        <v>0.85</v>
      </c>
      <c r="AF256" s="521" t="s">
        <v>210</v>
      </c>
      <c r="AG256" s="108" t="s">
        <v>215</v>
      </c>
      <c r="AH256" s="254" t="s">
        <v>215</v>
      </c>
      <c r="AI256" s="60" t="s">
        <v>210</v>
      </c>
      <c r="AJ256" s="60" t="s">
        <v>215</v>
      </c>
      <c r="AK256" s="60" t="s">
        <v>210</v>
      </c>
      <c r="AL256" s="112">
        <v>1000</v>
      </c>
      <c r="AM256" s="112">
        <v>1000</v>
      </c>
      <c r="AN256" s="107">
        <v>115</v>
      </c>
      <c r="AO256" s="60">
        <v>0.5</v>
      </c>
      <c r="AP256" s="60">
        <v>1.8</v>
      </c>
      <c r="AQ256" s="108">
        <v>12.2</v>
      </c>
      <c r="AR256" s="105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</row>
    <row r="257" spans="1:44" ht="12.75">
      <c r="A257" s="267"/>
      <c r="B257" s="268">
        <v>265</v>
      </c>
      <c r="C257" s="54"/>
      <c r="D257" s="104"/>
      <c r="E257" s="168">
        <v>39457</v>
      </c>
      <c r="F257" s="104" t="s">
        <v>216</v>
      </c>
      <c r="G257" s="104" t="s">
        <v>217</v>
      </c>
      <c r="H257" s="56"/>
      <c r="I257" s="113" t="s">
        <v>219</v>
      </c>
      <c r="J257" s="55" t="s">
        <v>220</v>
      </c>
      <c r="K257" s="108">
        <v>1</v>
      </c>
      <c r="L257" s="107" t="s">
        <v>187</v>
      </c>
      <c r="M257" s="60">
        <v>2</v>
      </c>
      <c r="N257" s="472">
        <v>1.2</v>
      </c>
      <c r="O257" s="60" t="s">
        <v>225</v>
      </c>
      <c r="P257" s="60">
        <v>1024</v>
      </c>
      <c r="Q257" s="43">
        <v>1</v>
      </c>
      <c r="R257" s="60">
        <v>1</v>
      </c>
      <c r="S257" s="55">
        <v>80</v>
      </c>
      <c r="T257" s="55" t="s">
        <v>212</v>
      </c>
      <c r="U257" s="255" t="s">
        <v>209</v>
      </c>
      <c r="V257" s="55" t="s">
        <v>210</v>
      </c>
      <c r="W257" s="108" t="s">
        <v>211</v>
      </c>
      <c r="X257" s="107">
        <v>0</v>
      </c>
      <c r="Y257" s="60" t="s">
        <v>212</v>
      </c>
      <c r="Z257" s="60"/>
      <c r="AA257" s="56" t="s">
        <v>213</v>
      </c>
      <c r="AB257" s="56">
        <v>24</v>
      </c>
      <c r="AC257" s="108" t="s">
        <v>214</v>
      </c>
      <c r="AD257" s="490">
        <v>60</v>
      </c>
      <c r="AE257" s="521">
        <v>0.85</v>
      </c>
      <c r="AF257" s="521" t="s">
        <v>210</v>
      </c>
      <c r="AG257" s="108" t="s">
        <v>215</v>
      </c>
      <c r="AH257" s="254" t="s">
        <v>215</v>
      </c>
      <c r="AI257" s="60" t="s">
        <v>210</v>
      </c>
      <c r="AJ257" s="60" t="s">
        <v>215</v>
      </c>
      <c r="AK257" s="60" t="s">
        <v>210</v>
      </c>
      <c r="AL257" s="112">
        <v>1000</v>
      </c>
      <c r="AM257" s="112">
        <v>1000</v>
      </c>
      <c r="AN257" s="107">
        <v>115</v>
      </c>
      <c r="AO257" s="60">
        <v>0.5</v>
      </c>
      <c r="AP257" s="60">
        <v>1.8</v>
      </c>
      <c r="AQ257" s="108">
        <v>11.7</v>
      </c>
      <c r="AR257" s="105"/>
    </row>
    <row r="258" spans="1:44" s="5" customFormat="1" ht="12.75">
      <c r="A258" s="267"/>
      <c r="B258" s="268">
        <v>266</v>
      </c>
      <c r="C258" s="54"/>
      <c r="D258" s="104"/>
      <c r="E258" s="168">
        <v>39624</v>
      </c>
      <c r="F258" s="104" t="s">
        <v>216</v>
      </c>
      <c r="G258" s="104" t="s">
        <v>217</v>
      </c>
      <c r="H258" s="56" t="s">
        <v>218</v>
      </c>
      <c r="I258" s="113" t="s">
        <v>219</v>
      </c>
      <c r="J258" s="55" t="s">
        <v>220</v>
      </c>
      <c r="K258" s="108">
        <v>1</v>
      </c>
      <c r="L258" s="107" t="s">
        <v>228</v>
      </c>
      <c r="M258" s="60">
        <v>1</v>
      </c>
      <c r="N258" s="472">
        <v>1.6</v>
      </c>
      <c r="O258" s="60" t="s">
        <v>225</v>
      </c>
      <c r="P258" s="60">
        <v>1024</v>
      </c>
      <c r="Q258" s="43">
        <v>1</v>
      </c>
      <c r="R258" s="60">
        <v>1</v>
      </c>
      <c r="S258" s="55">
        <v>60</v>
      </c>
      <c r="T258" s="55" t="s">
        <v>212</v>
      </c>
      <c r="U258" s="255" t="s">
        <v>209</v>
      </c>
      <c r="V258" s="55" t="s">
        <v>210</v>
      </c>
      <c r="W258" s="108" t="s">
        <v>211</v>
      </c>
      <c r="X258" s="107">
        <v>0</v>
      </c>
      <c r="Y258" s="60" t="s">
        <v>212</v>
      </c>
      <c r="Z258" s="60"/>
      <c r="AA258" s="56" t="s">
        <v>213</v>
      </c>
      <c r="AB258" s="56">
        <v>24</v>
      </c>
      <c r="AC258" s="108" t="s">
        <v>214</v>
      </c>
      <c r="AD258" s="490">
        <v>60</v>
      </c>
      <c r="AE258" s="521">
        <v>0.85</v>
      </c>
      <c r="AF258" s="521" t="s">
        <v>210</v>
      </c>
      <c r="AG258" s="108" t="s">
        <v>215</v>
      </c>
      <c r="AH258" s="254" t="s">
        <v>215</v>
      </c>
      <c r="AI258" s="60" t="s">
        <v>210</v>
      </c>
      <c r="AJ258" s="60" t="s">
        <v>215</v>
      </c>
      <c r="AK258" s="60" t="s">
        <v>210</v>
      </c>
      <c r="AL258" s="112">
        <v>1000</v>
      </c>
      <c r="AM258" s="112">
        <v>1000</v>
      </c>
      <c r="AN258" s="107">
        <v>230</v>
      </c>
      <c r="AO258" s="60">
        <v>0.5</v>
      </c>
      <c r="AP258" s="60">
        <v>1.1</v>
      </c>
      <c r="AQ258" s="108">
        <v>8</v>
      </c>
      <c r="AR258" s="244"/>
    </row>
    <row r="259" spans="1:44" s="5" customFormat="1" ht="12.75">
      <c r="A259" s="267"/>
      <c r="B259" s="268">
        <v>267</v>
      </c>
      <c r="C259" s="54"/>
      <c r="D259" s="104"/>
      <c r="E259" s="168">
        <v>39632</v>
      </c>
      <c r="F259" s="104" t="s">
        <v>216</v>
      </c>
      <c r="G259" s="104" t="s">
        <v>217</v>
      </c>
      <c r="H259" s="56"/>
      <c r="I259" s="113" t="s">
        <v>219</v>
      </c>
      <c r="J259" s="55" t="s">
        <v>220</v>
      </c>
      <c r="K259" s="108">
        <v>1</v>
      </c>
      <c r="L259" s="107" t="s">
        <v>190</v>
      </c>
      <c r="M259" s="60">
        <v>2</v>
      </c>
      <c r="N259" s="472">
        <v>2.53</v>
      </c>
      <c r="O259" s="60" t="s">
        <v>207</v>
      </c>
      <c r="P259" s="60">
        <v>2048</v>
      </c>
      <c r="Q259" s="43">
        <v>2</v>
      </c>
      <c r="R259" s="60">
        <v>1</v>
      </c>
      <c r="S259" s="55">
        <v>80</v>
      </c>
      <c r="T259" s="55" t="s">
        <v>208</v>
      </c>
      <c r="U259" s="255" t="s">
        <v>209</v>
      </c>
      <c r="V259" s="55" t="s">
        <v>210</v>
      </c>
      <c r="W259" s="108" t="s">
        <v>211</v>
      </c>
      <c r="X259" s="107">
        <v>0</v>
      </c>
      <c r="Y259" s="60" t="s">
        <v>212</v>
      </c>
      <c r="Z259" s="60"/>
      <c r="AA259" s="56" t="s">
        <v>213</v>
      </c>
      <c r="AB259" s="56">
        <v>24</v>
      </c>
      <c r="AC259" s="108" t="s">
        <v>214</v>
      </c>
      <c r="AD259" s="490">
        <v>80</v>
      </c>
      <c r="AE259" s="521">
        <v>0.85</v>
      </c>
      <c r="AF259" s="521" t="s">
        <v>210</v>
      </c>
      <c r="AG259" s="108" t="s">
        <v>215</v>
      </c>
      <c r="AH259" s="254" t="s">
        <v>215</v>
      </c>
      <c r="AI259" s="60" t="s">
        <v>210</v>
      </c>
      <c r="AJ259" s="60" t="s">
        <v>215</v>
      </c>
      <c r="AK259" s="60" t="s">
        <v>210</v>
      </c>
      <c r="AL259" s="112">
        <v>1000</v>
      </c>
      <c r="AM259" s="112">
        <v>1000</v>
      </c>
      <c r="AN259" s="107">
        <v>115</v>
      </c>
      <c r="AO259" s="60">
        <v>0.7</v>
      </c>
      <c r="AP259" s="60">
        <v>2.2</v>
      </c>
      <c r="AQ259" s="108">
        <v>13.6</v>
      </c>
      <c r="AR259" s="105"/>
    </row>
    <row r="260" spans="1:44" s="5" customFormat="1" ht="12.75">
      <c r="A260" s="267"/>
      <c r="B260" s="268">
        <v>268</v>
      </c>
      <c r="C260" s="54"/>
      <c r="D260" s="104"/>
      <c r="E260" s="168">
        <v>39624</v>
      </c>
      <c r="F260" s="104" t="s">
        <v>216</v>
      </c>
      <c r="G260" s="104" t="s">
        <v>217</v>
      </c>
      <c r="H260" s="56"/>
      <c r="I260" s="113" t="s">
        <v>219</v>
      </c>
      <c r="J260" s="55" t="s">
        <v>220</v>
      </c>
      <c r="K260" s="108">
        <v>1</v>
      </c>
      <c r="L260" s="107" t="s">
        <v>192</v>
      </c>
      <c r="M260" s="60">
        <v>2</v>
      </c>
      <c r="N260" s="472">
        <v>2.8</v>
      </c>
      <c r="O260" s="60" t="s">
        <v>207</v>
      </c>
      <c r="P260" s="60">
        <v>2048</v>
      </c>
      <c r="Q260" s="43">
        <v>2</v>
      </c>
      <c r="R260" s="60">
        <v>1</v>
      </c>
      <c r="S260" s="55">
        <v>80</v>
      </c>
      <c r="T260" s="55" t="s">
        <v>208</v>
      </c>
      <c r="U260" s="255" t="s">
        <v>209</v>
      </c>
      <c r="V260" s="55" t="s">
        <v>210</v>
      </c>
      <c r="W260" s="108" t="s">
        <v>211</v>
      </c>
      <c r="X260" s="107">
        <v>0</v>
      </c>
      <c r="Y260" s="60" t="s">
        <v>212</v>
      </c>
      <c r="Z260" s="60"/>
      <c r="AA260" s="56" t="s">
        <v>213</v>
      </c>
      <c r="AB260" s="56">
        <v>24</v>
      </c>
      <c r="AC260" s="108" t="s">
        <v>214</v>
      </c>
      <c r="AD260" s="490">
        <v>80</v>
      </c>
      <c r="AE260" s="521">
        <v>0.85</v>
      </c>
      <c r="AF260" s="521" t="s">
        <v>210</v>
      </c>
      <c r="AG260" s="108" t="s">
        <v>215</v>
      </c>
      <c r="AH260" s="254" t="s">
        <v>215</v>
      </c>
      <c r="AI260" s="60" t="s">
        <v>210</v>
      </c>
      <c r="AJ260" s="60" t="s">
        <v>215</v>
      </c>
      <c r="AK260" s="60" t="s">
        <v>210</v>
      </c>
      <c r="AL260" s="112">
        <v>1000</v>
      </c>
      <c r="AM260" s="112">
        <v>1000</v>
      </c>
      <c r="AN260" s="107">
        <v>115</v>
      </c>
      <c r="AO260" s="60">
        <v>0.9</v>
      </c>
      <c r="AP260" s="60">
        <v>2.1</v>
      </c>
      <c r="AQ260" s="108">
        <v>12.5</v>
      </c>
      <c r="AR260" s="105"/>
    </row>
    <row r="261" spans="1:44" s="5" customFormat="1" ht="12.75">
      <c r="A261" s="267"/>
      <c r="B261" s="268">
        <v>269</v>
      </c>
      <c r="C261" s="54"/>
      <c r="D261" s="104"/>
      <c r="E261" s="168">
        <v>39624</v>
      </c>
      <c r="F261" s="104" t="s">
        <v>216</v>
      </c>
      <c r="G261" s="104" t="s">
        <v>217</v>
      </c>
      <c r="H261" s="56"/>
      <c r="I261" s="113" t="s">
        <v>219</v>
      </c>
      <c r="J261" s="55" t="s">
        <v>220</v>
      </c>
      <c r="K261" s="108">
        <v>1</v>
      </c>
      <c r="L261" s="107" t="s">
        <v>192</v>
      </c>
      <c r="M261" s="60">
        <v>2</v>
      </c>
      <c r="N261" s="472">
        <v>2.8</v>
      </c>
      <c r="O261" s="60" t="s">
        <v>207</v>
      </c>
      <c r="P261" s="60">
        <v>2048</v>
      </c>
      <c r="Q261" s="43">
        <v>2</v>
      </c>
      <c r="R261" s="60">
        <v>1</v>
      </c>
      <c r="S261" s="55">
        <v>80</v>
      </c>
      <c r="T261" s="55" t="s">
        <v>208</v>
      </c>
      <c r="U261" s="255" t="s">
        <v>209</v>
      </c>
      <c r="V261" s="55" t="s">
        <v>210</v>
      </c>
      <c r="W261" s="108" t="s">
        <v>211</v>
      </c>
      <c r="X261" s="107">
        <v>0</v>
      </c>
      <c r="Y261" s="60" t="s">
        <v>212</v>
      </c>
      <c r="Z261" s="60"/>
      <c r="AA261" s="56" t="s">
        <v>213</v>
      </c>
      <c r="AB261" s="56">
        <v>24</v>
      </c>
      <c r="AC261" s="108" t="s">
        <v>214</v>
      </c>
      <c r="AD261" s="490">
        <v>80</v>
      </c>
      <c r="AE261" s="521">
        <v>0.85</v>
      </c>
      <c r="AF261" s="521" t="s">
        <v>210</v>
      </c>
      <c r="AG261" s="108" t="s">
        <v>215</v>
      </c>
      <c r="AH261" s="254" t="s">
        <v>215</v>
      </c>
      <c r="AI261" s="60" t="s">
        <v>210</v>
      </c>
      <c r="AJ261" s="60" t="s">
        <v>215</v>
      </c>
      <c r="AK261" s="60" t="s">
        <v>210</v>
      </c>
      <c r="AL261" s="112">
        <v>1000</v>
      </c>
      <c r="AM261" s="112">
        <v>1000</v>
      </c>
      <c r="AN261" s="107">
        <v>230</v>
      </c>
      <c r="AO261" s="60">
        <v>1</v>
      </c>
      <c r="AP261" s="60">
        <v>2.2</v>
      </c>
      <c r="AQ261" s="108">
        <v>13.3</v>
      </c>
      <c r="AR261" s="105"/>
    </row>
    <row r="262" spans="1:44" s="5" customFormat="1" ht="12.75">
      <c r="A262" s="267"/>
      <c r="B262" s="268">
        <v>270</v>
      </c>
      <c r="C262" s="54"/>
      <c r="D262" s="104"/>
      <c r="E262" s="168">
        <v>39624</v>
      </c>
      <c r="F262" s="104" t="s">
        <v>216</v>
      </c>
      <c r="G262" s="104" t="s">
        <v>217</v>
      </c>
      <c r="H262" s="56"/>
      <c r="I262" s="113" t="s">
        <v>219</v>
      </c>
      <c r="J262" s="55" t="s">
        <v>220</v>
      </c>
      <c r="K262" s="108">
        <v>1</v>
      </c>
      <c r="L262" s="107" t="s">
        <v>193</v>
      </c>
      <c r="M262" s="60">
        <v>2</v>
      </c>
      <c r="N262" s="472">
        <v>2.26</v>
      </c>
      <c r="O262" s="60" t="s">
        <v>207</v>
      </c>
      <c r="P262" s="60">
        <v>2048</v>
      </c>
      <c r="Q262" s="43">
        <v>2</v>
      </c>
      <c r="R262" s="60">
        <v>1</v>
      </c>
      <c r="S262" s="55">
        <v>80</v>
      </c>
      <c r="T262" s="55" t="s">
        <v>208</v>
      </c>
      <c r="U262" s="255" t="s">
        <v>209</v>
      </c>
      <c r="V262" s="55" t="s">
        <v>210</v>
      </c>
      <c r="W262" s="108" t="s">
        <v>211</v>
      </c>
      <c r="X262" s="107">
        <v>0</v>
      </c>
      <c r="Y262" s="60" t="s">
        <v>212</v>
      </c>
      <c r="Z262" s="60"/>
      <c r="AA262" s="56" t="s">
        <v>213</v>
      </c>
      <c r="AB262" s="56">
        <v>24</v>
      </c>
      <c r="AC262" s="108" t="s">
        <v>214</v>
      </c>
      <c r="AD262" s="490">
        <v>80</v>
      </c>
      <c r="AE262" s="521">
        <v>0.85</v>
      </c>
      <c r="AF262" s="521" t="s">
        <v>210</v>
      </c>
      <c r="AG262" s="108" t="s">
        <v>215</v>
      </c>
      <c r="AH262" s="254" t="s">
        <v>215</v>
      </c>
      <c r="AI262" s="60" t="s">
        <v>210</v>
      </c>
      <c r="AJ262" s="60" t="s">
        <v>215</v>
      </c>
      <c r="AK262" s="60" t="s">
        <v>210</v>
      </c>
      <c r="AL262" s="112">
        <v>1000</v>
      </c>
      <c r="AM262" s="112">
        <v>1000</v>
      </c>
      <c r="AN262" s="107">
        <v>115</v>
      </c>
      <c r="AO262" s="60">
        <v>0.7</v>
      </c>
      <c r="AP262" s="60">
        <v>2.1</v>
      </c>
      <c r="AQ262" s="108">
        <v>13.7</v>
      </c>
      <c r="AR262" s="105"/>
    </row>
    <row r="263" spans="1:44" s="5" customFormat="1" ht="12.75">
      <c r="A263" s="267"/>
      <c r="B263" s="268">
        <v>271</v>
      </c>
      <c r="C263" s="54"/>
      <c r="D263" s="104"/>
      <c r="E263" s="168">
        <v>39362</v>
      </c>
      <c r="F263" s="104" t="s">
        <v>216</v>
      </c>
      <c r="G263" s="104" t="s">
        <v>217</v>
      </c>
      <c r="H263" s="56" t="s">
        <v>218</v>
      </c>
      <c r="I263" s="113" t="s">
        <v>219</v>
      </c>
      <c r="J263" s="55" t="s">
        <v>220</v>
      </c>
      <c r="K263" s="108">
        <v>1</v>
      </c>
      <c r="L263" s="107" t="s">
        <v>221</v>
      </c>
      <c r="M263" s="60">
        <v>1</v>
      </c>
      <c r="N263" s="472">
        <v>0.8</v>
      </c>
      <c r="O263" s="60" t="s">
        <v>222</v>
      </c>
      <c r="P263" s="60">
        <v>1024</v>
      </c>
      <c r="Q263" s="43">
        <v>1</v>
      </c>
      <c r="R263" s="60">
        <v>1</v>
      </c>
      <c r="S263" s="55">
        <v>40</v>
      </c>
      <c r="T263" s="55" t="s">
        <v>212</v>
      </c>
      <c r="U263" s="255" t="s">
        <v>209</v>
      </c>
      <c r="V263" s="55" t="s">
        <v>210</v>
      </c>
      <c r="W263" s="108" t="s">
        <v>211</v>
      </c>
      <c r="X263" s="107">
        <v>0</v>
      </c>
      <c r="Y263" s="60" t="s">
        <v>212</v>
      </c>
      <c r="Z263" s="60"/>
      <c r="AA263" s="56" t="s">
        <v>223</v>
      </c>
      <c r="AB263" s="56">
        <v>24</v>
      </c>
      <c r="AC263" s="108" t="s">
        <v>214</v>
      </c>
      <c r="AD263" s="490">
        <v>60</v>
      </c>
      <c r="AE263" s="521">
        <v>0.85</v>
      </c>
      <c r="AF263" s="521" t="s">
        <v>210</v>
      </c>
      <c r="AG263" s="108" t="s">
        <v>215</v>
      </c>
      <c r="AH263" s="254" t="s">
        <v>215</v>
      </c>
      <c r="AI263" s="60" t="s">
        <v>210</v>
      </c>
      <c r="AJ263" s="60" t="s">
        <v>215</v>
      </c>
      <c r="AK263" s="60" t="s">
        <v>210</v>
      </c>
      <c r="AL263" s="112">
        <v>1000</v>
      </c>
      <c r="AM263" s="112">
        <v>1000</v>
      </c>
      <c r="AN263" s="107">
        <v>115</v>
      </c>
      <c r="AO263" s="60">
        <v>0.5</v>
      </c>
      <c r="AP263" s="60">
        <v>1.1</v>
      </c>
      <c r="AQ263" s="108">
        <v>7.7</v>
      </c>
      <c r="AR263" s="244"/>
    </row>
    <row r="264" spans="1:44" ht="12.75">
      <c r="A264" s="267"/>
      <c r="B264" s="268">
        <v>272</v>
      </c>
      <c r="C264" s="54"/>
      <c r="D264" s="104"/>
      <c r="E264" s="168">
        <v>39362</v>
      </c>
      <c r="F264" s="104" t="s">
        <v>216</v>
      </c>
      <c r="G264" s="104" t="s">
        <v>217</v>
      </c>
      <c r="H264" s="56"/>
      <c r="I264" s="113" t="s">
        <v>219</v>
      </c>
      <c r="J264" s="55" t="s">
        <v>220</v>
      </c>
      <c r="K264" s="108">
        <v>1</v>
      </c>
      <c r="L264" s="107" t="s">
        <v>224</v>
      </c>
      <c r="M264" s="60">
        <v>2</v>
      </c>
      <c r="N264" s="472">
        <v>1.06</v>
      </c>
      <c r="O264" s="60" t="s">
        <v>225</v>
      </c>
      <c r="P264" s="60">
        <v>1024</v>
      </c>
      <c r="Q264" s="43">
        <v>1</v>
      </c>
      <c r="R264" s="60">
        <v>1</v>
      </c>
      <c r="S264" s="55">
        <v>40</v>
      </c>
      <c r="T264" s="55" t="s">
        <v>212</v>
      </c>
      <c r="U264" s="255" t="s">
        <v>209</v>
      </c>
      <c r="V264" s="55" t="s">
        <v>210</v>
      </c>
      <c r="W264" s="108" t="s">
        <v>211</v>
      </c>
      <c r="X264" s="107">
        <v>0</v>
      </c>
      <c r="Y264" s="60" t="s">
        <v>212</v>
      </c>
      <c r="Z264" s="60"/>
      <c r="AA264" s="56" t="s">
        <v>213</v>
      </c>
      <c r="AB264" s="56">
        <v>24</v>
      </c>
      <c r="AC264" s="108" t="s">
        <v>214</v>
      </c>
      <c r="AD264" s="490">
        <v>60</v>
      </c>
      <c r="AE264" s="521">
        <v>0.85</v>
      </c>
      <c r="AF264" s="521" t="s">
        <v>210</v>
      </c>
      <c r="AG264" s="108" t="s">
        <v>215</v>
      </c>
      <c r="AH264" s="254" t="s">
        <v>215</v>
      </c>
      <c r="AI264" s="60" t="s">
        <v>210</v>
      </c>
      <c r="AJ264" s="60" t="s">
        <v>215</v>
      </c>
      <c r="AK264" s="60" t="s">
        <v>210</v>
      </c>
      <c r="AL264" s="112">
        <v>1000</v>
      </c>
      <c r="AM264" s="112">
        <v>1000</v>
      </c>
      <c r="AN264" s="107">
        <v>115</v>
      </c>
      <c r="AO264" s="60">
        <v>0.3</v>
      </c>
      <c r="AP264" s="60">
        <v>1.8</v>
      </c>
      <c r="AQ264" s="108">
        <v>10.6</v>
      </c>
      <c r="AR264" s="105"/>
    </row>
    <row r="265" spans="1:44" ht="12.75">
      <c r="A265" s="267"/>
      <c r="B265" s="268">
        <v>273</v>
      </c>
      <c r="C265" s="54"/>
      <c r="D265" s="104"/>
      <c r="E265" s="168">
        <v>39657</v>
      </c>
      <c r="F265" s="104" t="s">
        <v>216</v>
      </c>
      <c r="G265" s="104" t="s">
        <v>217</v>
      </c>
      <c r="H265" s="56"/>
      <c r="I265" s="113" t="s">
        <v>219</v>
      </c>
      <c r="J265" s="55" t="s">
        <v>220</v>
      </c>
      <c r="K265" s="108">
        <v>1</v>
      </c>
      <c r="L265" s="107" t="s">
        <v>226</v>
      </c>
      <c r="M265" s="60">
        <v>2</v>
      </c>
      <c r="N265" s="472">
        <v>1.2</v>
      </c>
      <c r="O265" s="60" t="s">
        <v>227</v>
      </c>
      <c r="P265" s="60">
        <v>2048</v>
      </c>
      <c r="Q265" s="43">
        <v>2</v>
      </c>
      <c r="R265" s="60">
        <v>1</v>
      </c>
      <c r="S265" s="55">
        <v>250</v>
      </c>
      <c r="T265" s="55" t="s">
        <v>208</v>
      </c>
      <c r="U265" s="255" t="s">
        <v>209</v>
      </c>
      <c r="V265" s="55" t="s">
        <v>210</v>
      </c>
      <c r="W265" s="108" t="s">
        <v>211</v>
      </c>
      <c r="X265" s="107">
        <v>0</v>
      </c>
      <c r="Y265" s="60" t="s">
        <v>212</v>
      </c>
      <c r="Z265" s="60"/>
      <c r="AA265" s="56" t="s">
        <v>213</v>
      </c>
      <c r="AB265" s="56">
        <v>24</v>
      </c>
      <c r="AC265" s="108" t="s">
        <v>214</v>
      </c>
      <c r="AD265" s="490">
        <v>60</v>
      </c>
      <c r="AE265" s="521">
        <v>0.85</v>
      </c>
      <c r="AF265" s="521" t="s">
        <v>210</v>
      </c>
      <c r="AG265" s="108" t="s">
        <v>215</v>
      </c>
      <c r="AH265" s="254" t="s">
        <v>210</v>
      </c>
      <c r="AI265" s="60" t="s">
        <v>210</v>
      </c>
      <c r="AJ265" s="60" t="s">
        <v>215</v>
      </c>
      <c r="AK265" s="60" t="s">
        <v>210</v>
      </c>
      <c r="AL265" s="112">
        <v>1000</v>
      </c>
      <c r="AM265" s="112">
        <v>1000</v>
      </c>
      <c r="AN265" s="107">
        <v>100</v>
      </c>
      <c r="AO265" s="60">
        <v>0.5</v>
      </c>
      <c r="AP265" s="60">
        <v>0.9</v>
      </c>
      <c r="AQ265" s="108">
        <v>12</v>
      </c>
      <c r="AR265" s="105"/>
    </row>
    <row r="266" spans="1:238" s="5" customFormat="1" ht="12.75">
      <c r="A266" s="267"/>
      <c r="B266" s="268">
        <v>274</v>
      </c>
      <c r="C266" s="54"/>
      <c r="D266" s="104"/>
      <c r="E266" s="168">
        <v>39657</v>
      </c>
      <c r="F266" s="104" t="s">
        <v>216</v>
      </c>
      <c r="G266" s="104" t="s">
        <v>217</v>
      </c>
      <c r="H266" s="56"/>
      <c r="I266" s="113" t="s">
        <v>219</v>
      </c>
      <c r="J266" s="55" t="s">
        <v>220</v>
      </c>
      <c r="K266" s="108">
        <v>1</v>
      </c>
      <c r="L266" s="107" t="s">
        <v>226</v>
      </c>
      <c r="M266" s="60">
        <v>2</v>
      </c>
      <c r="N266" s="472">
        <v>1.2</v>
      </c>
      <c r="O266" s="60" t="s">
        <v>227</v>
      </c>
      <c r="P266" s="60">
        <v>2048</v>
      </c>
      <c r="Q266" s="43">
        <v>2</v>
      </c>
      <c r="R266" s="60">
        <v>1</v>
      </c>
      <c r="S266" s="55">
        <v>250</v>
      </c>
      <c r="T266" s="55" t="s">
        <v>208</v>
      </c>
      <c r="U266" s="255" t="s">
        <v>209</v>
      </c>
      <c r="V266" s="55" t="s">
        <v>210</v>
      </c>
      <c r="W266" s="108" t="s">
        <v>211</v>
      </c>
      <c r="X266" s="107">
        <v>0</v>
      </c>
      <c r="Y266" s="60" t="s">
        <v>212</v>
      </c>
      <c r="Z266" s="60"/>
      <c r="AA266" s="56" t="s">
        <v>213</v>
      </c>
      <c r="AB266" s="56">
        <v>24</v>
      </c>
      <c r="AC266" s="108" t="s">
        <v>214</v>
      </c>
      <c r="AD266" s="490">
        <v>60</v>
      </c>
      <c r="AE266" s="521">
        <v>0.85</v>
      </c>
      <c r="AF266" s="521" t="s">
        <v>210</v>
      </c>
      <c r="AG266" s="108" t="s">
        <v>215</v>
      </c>
      <c r="AH266" s="254" t="s">
        <v>210</v>
      </c>
      <c r="AI266" s="60" t="s">
        <v>210</v>
      </c>
      <c r="AJ266" s="60" t="s">
        <v>215</v>
      </c>
      <c r="AK266" s="60" t="s">
        <v>210</v>
      </c>
      <c r="AL266" s="112">
        <v>1000</v>
      </c>
      <c r="AM266" s="112">
        <v>1000</v>
      </c>
      <c r="AN266" s="107">
        <v>100</v>
      </c>
      <c r="AO266" s="60">
        <v>0.5</v>
      </c>
      <c r="AP266" s="60">
        <v>0.9</v>
      </c>
      <c r="AQ266" s="108">
        <v>12</v>
      </c>
      <c r="AR266" s="105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</row>
    <row r="267" spans="1:44" ht="12.75">
      <c r="A267" s="267"/>
      <c r="B267" s="268">
        <v>275</v>
      </c>
      <c r="C267" s="54"/>
      <c r="D267" s="104"/>
      <c r="E267" s="168">
        <v>39657</v>
      </c>
      <c r="F267" s="104" t="s">
        <v>216</v>
      </c>
      <c r="G267" s="104" t="s">
        <v>217</v>
      </c>
      <c r="H267" s="56" t="s">
        <v>218</v>
      </c>
      <c r="I267" s="113" t="s">
        <v>219</v>
      </c>
      <c r="J267" s="55" t="s">
        <v>220</v>
      </c>
      <c r="K267" s="108">
        <v>1</v>
      </c>
      <c r="L267" s="107" t="s">
        <v>228</v>
      </c>
      <c r="M267" s="60">
        <v>1</v>
      </c>
      <c r="N267" s="472">
        <v>1.6</v>
      </c>
      <c r="O267" s="60" t="s">
        <v>225</v>
      </c>
      <c r="P267" s="60">
        <v>1024</v>
      </c>
      <c r="Q267" s="43">
        <v>1</v>
      </c>
      <c r="R267" s="60">
        <v>1</v>
      </c>
      <c r="S267" s="55">
        <v>60</v>
      </c>
      <c r="T267" s="55" t="s">
        <v>212</v>
      </c>
      <c r="U267" s="255" t="s">
        <v>209</v>
      </c>
      <c r="V267" s="55" t="s">
        <v>210</v>
      </c>
      <c r="W267" s="108" t="s">
        <v>211</v>
      </c>
      <c r="X267" s="107">
        <v>0</v>
      </c>
      <c r="Y267" s="60" t="s">
        <v>212</v>
      </c>
      <c r="Z267" s="60"/>
      <c r="AA267" s="56" t="s">
        <v>213</v>
      </c>
      <c r="AB267" s="56">
        <v>24</v>
      </c>
      <c r="AC267" s="108" t="s">
        <v>214</v>
      </c>
      <c r="AD267" s="490">
        <v>60</v>
      </c>
      <c r="AE267" s="521">
        <v>0.85</v>
      </c>
      <c r="AF267" s="521" t="s">
        <v>210</v>
      </c>
      <c r="AG267" s="108" t="s">
        <v>215</v>
      </c>
      <c r="AH267" s="254" t="s">
        <v>210</v>
      </c>
      <c r="AI267" s="60" t="s">
        <v>210</v>
      </c>
      <c r="AJ267" s="60" t="s">
        <v>215</v>
      </c>
      <c r="AK267" s="60" t="s">
        <v>210</v>
      </c>
      <c r="AL267" s="112">
        <v>1000</v>
      </c>
      <c r="AM267" s="112">
        <v>1000</v>
      </c>
      <c r="AN267" s="107">
        <v>100</v>
      </c>
      <c r="AO267" s="60">
        <v>0.5</v>
      </c>
      <c r="AP267" s="60">
        <v>0.7</v>
      </c>
      <c r="AQ267" s="108">
        <v>7</v>
      </c>
      <c r="AR267" s="244"/>
    </row>
    <row r="268" spans="1:44" ht="12.75">
      <c r="A268" s="267"/>
      <c r="B268" s="268">
        <v>276</v>
      </c>
      <c r="C268" s="54"/>
      <c r="D268" s="104"/>
      <c r="E268" s="168">
        <v>39657</v>
      </c>
      <c r="F268" s="104" t="s">
        <v>216</v>
      </c>
      <c r="G268" s="104" t="s">
        <v>217</v>
      </c>
      <c r="H268" s="56" t="s">
        <v>229</v>
      </c>
      <c r="I268" s="113" t="s">
        <v>219</v>
      </c>
      <c r="J268" s="55" t="s">
        <v>220</v>
      </c>
      <c r="K268" s="108">
        <v>1</v>
      </c>
      <c r="L268" s="107" t="s">
        <v>226</v>
      </c>
      <c r="M268" s="60">
        <v>2</v>
      </c>
      <c r="N268" s="472">
        <v>1.2</v>
      </c>
      <c r="O268" s="60" t="s">
        <v>230</v>
      </c>
      <c r="P268" s="60">
        <v>1024</v>
      </c>
      <c r="Q268" s="43">
        <v>1</v>
      </c>
      <c r="R268" s="104">
        <v>1</v>
      </c>
      <c r="S268" s="113">
        <v>60</v>
      </c>
      <c r="T268" s="113" t="s">
        <v>212</v>
      </c>
      <c r="U268" s="255" t="s">
        <v>209</v>
      </c>
      <c r="V268" s="55" t="s">
        <v>210</v>
      </c>
      <c r="W268" s="108" t="s">
        <v>211</v>
      </c>
      <c r="X268" s="107">
        <v>0</v>
      </c>
      <c r="Y268" s="60" t="s">
        <v>212</v>
      </c>
      <c r="Z268" s="60"/>
      <c r="AA268" s="56" t="s">
        <v>213</v>
      </c>
      <c r="AB268" s="56">
        <v>24</v>
      </c>
      <c r="AC268" s="108" t="s">
        <v>214</v>
      </c>
      <c r="AD268" s="490">
        <v>60</v>
      </c>
      <c r="AE268" s="521">
        <v>0.85</v>
      </c>
      <c r="AF268" s="521" t="s">
        <v>210</v>
      </c>
      <c r="AG268" s="108" t="s">
        <v>215</v>
      </c>
      <c r="AH268" s="254" t="s">
        <v>210</v>
      </c>
      <c r="AI268" s="60" t="s">
        <v>210</v>
      </c>
      <c r="AJ268" s="60" t="s">
        <v>215</v>
      </c>
      <c r="AK268" s="60" t="s">
        <v>210</v>
      </c>
      <c r="AL268" s="112">
        <v>1000</v>
      </c>
      <c r="AM268" s="112">
        <v>1000</v>
      </c>
      <c r="AN268" s="107">
        <v>100</v>
      </c>
      <c r="AO268" s="104">
        <v>0.5</v>
      </c>
      <c r="AP268" s="104">
        <v>0.8</v>
      </c>
      <c r="AQ268" s="216">
        <v>12.3</v>
      </c>
      <c r="AR268" s="217"/>
    </row>
    <row r="269" spans="1:44" s="5" customFormat="1" ht="25.5">
      <c r="A269" s="267"/>
      <c r="B269" s="268">
        <v>277</v>
      </c>
      <c r="C269" s="54"/>
      <c r="D269" s="62"/>
      <c r="E269" s="59">
        <v>39695</v>
      </c>
      <c r="F269" s="104" t="s">
        <v>621</v>
      </c>
      <c r="G269" s="104" t="s">
        <v>217</v>
      </c>
      <c r="H269" s="56" t="s">
        <v>489</v>
      </c>
      <c r="I269" s="113" t="s">
        <v>433</v>
      </c>
      <c r="J269" s="55" t="s">
        <v>13</v>
      </c>
      <c r="K269" s="57">
        <v>1</v>
      </c>
      <c r="L269" s="107" t="s">
        <v>231</v>
      </c>
      <c r="M269" s="39">
        <v>2</v>
      </c>
      <c r="N269" s="465">
        <v>2.2</v>
      </c>
      <c r="O269" s="60" t="s">
        <v>232</v>
      </c>
      <c r="P269" s="60">
        <v>1024</v>
      </c>
      <c r="Q269" s="43">
        <v>1</v>
      </c>
      <c r="R269" s="39">
        <v>1</v>
      </c>
      <c r="S269" s="55" t="s">
        <v>744</v>
      </c>
      <c r="T269" s="55" t="s">
        <v>233</v>
      </c>
      <c r="U269" s="55" t="s">
        <v>234</v>
      </c>
      <c r="V269" s="49"/>
      <c r="W269" s="108" t="s">
        <v>626</v>
      </c>
      <c r="X269" s="40">
        <v>0</v>
      </c>
      <c r="Y269" s="39"/>
      <c r="Z269" s="39"/>
      <c r="AA269" s="56" t="s">
        <v>599</v>
      </c>
      <c r="AB269" s="75">
        <v>32</v>
      </c>
      <c r="AC269" s="108" t="s">
        <v>20</v>
      </c>
      <c r="AD269" s="490" t="s">
        <v>235</v>
      </c>
      <c r="AE269" s="521" t="s">
        <v>236</v>
      </c>
      <c r="AF269" s="521" t="s">
        <v>215</v>
      </c>
      <c r="AG269" s="57"/>
      <c r="AH269" s="254" t="s">
        <v>215</v>
      </c>
      <c r="AI269" s="60" t="s">
        <v>215</v>
      </c>
      <c r="AJ269" s="60" t="s">
        <v>210</v>
      </c>
      <c r="AK269" s="60" t="s">
        <v>215</v>
      </c>
      <c r="AL269" s="112">
        <v>1000</v>
      </c>
      <c r="AM269" s="112">
        <v>1000</v>
      </c>
      <c r="AN269" s="50">
        <v>115</v>
      </c>
      <c r="AO269" s="39">
        <v>2.3</v>
      </c>
      <c r="AP269" s="39">
        <v>4.2</v>
      </c>
      <c r="AQ269" s="203">
        <v>46.4</v>
      </c>
      <c r="AR269" s="105"/>
    </row>
    <row r="270" spans="1:44" ht="25.5">
      <c r="A270" s="267"/>
      <c r="B270" s="268">
        <v>278</v>
      </c>
      <c r="C270" s="54"/>
      <c r="D270" s="62"/>
      <c r="E270" s="59">
        <v>39695</v>
      </c>
      <c r="F270" s="104" t="s">
        <v>621</v>
      </c>
      <c r="G270" s="104" t="s">
        <v>273</v>
      </c>
      <c r="H270" s="75"/>
      <c r="I270" s="113" t="s">
        <v>433</v>
      </c>
      <c r="J270" s="55" t="s">
        <v>13</v>
      </c>
      <c r="K270" s="57">
        <v>1</v>
      </c>
      <c r="L270" s="107" t="s">
        <v>238</v>
      </c>
      <c r="M270" s="39">
        <v>3</v>
      </c>
      <c r="N270" s="465">
        <v>2.3</v>
      </c>
      <c r="O270" s="60" t="s">
        <v>239</v>
      </c>
      <c r="P270" s="60">
        <v>2048</v>
      </c>
      <c r="Q270" s="43">
        <v>2</v>
      </c>
      <c r="R270" s="39">
        <v>1</v>
      </c>
      <c r="S270" s="55" t="s">
        <v>744</v>
      </c>
      <c r="T270" s="55" t="s">
        <v>233</v>
      </c>
      <c r="U270" s="55" t="s">
        <v>234</v>
      </c>
      <c r="V270" s="49"/>
      <c r="W270" s="108" t="s">
        <v>626</v>
      </c>
      <c r="X270" s="40">
        <v>0</v>
      </c>
      <c r="Y270" s="39"/>
      <c r="Z270" s="39"/>
      <c r="AA270" s="56" t="s">
        <v>599</v>
      </c>
      <c r="AB270" s="75">
        <v>32</v>
      </c>
      <c r="AC270" s="108" t="s">
        <v>20</v>
      </c>
      <c r="AD270" s="490" t="s">
        <v>235</v>
      </c>
      <c r="AE270" s="521" t="s">
        <v>236</v>
      </c>
      <c r="AF270" s="521" t="s">
        <v>215</v>
      </c>
      <c r="AG270" s="57"/>
      <c r="AH270" s="254" t="s">
        <v>215</v>
      </c>
      <c r="AI270" s="60" t="s">
        <v>215</v>
      </c>
      <c r="AJ270" s="60" t="s">
        <v>210</v>
      </c>
      <c r="AK270" s="60" t="s">
        <v>215</v>
      </c>
      <c r="AL270" s="112">
        <v>1000</v>
      </c>
      <c r="AM270" s="112">
        <v>1000</v>
      </c>
      <c r="AN270" s="50">
        <v>115</v>
      </c>
      <c r="AO270" s="39">
        <v>2.4</v>
      </c>
      <c r="AP270" s="39">
        <v>4.7</v>
      </c>
      <c r="AQ270" s="203">
        <v>58.7</v>
      </c>
      <c r="AR270" s="105"/>
    </row>
    <row r="271" spans="1:44" ht="25.5">
      <c r="A271" s="267"/>
      <c r="B271" s="268">
        <v>279</v>
      </c>
      <c r="C271" s="54"/>
      <c r="D271" s="62"/>
      <c r="E271" s="59">
        <v>39695</v>
      </c>
      <c r="F271" s="104" t="s">
        <v>621</v>
      </c>
      <c r="G271" s="104" t="s">
        <v>241</v>
      </c>
      <c r="H271" s="49"/>
      <c r="I271" s="113" t="s">
        <v>433</v>
      </c>
      <c r="J271" s="55" t="s">
        <v>13</v>
      </c>
      <c r="K271" s="57">
        <v>1</v>
      </c>
      <c r="L271" s="107" t="s">
        <v>238</v>
      </c>
      <c r="M271" s="39">
        <v>3</v>
      </c>
      <c r="N271" s="465">
        <v>2.3</v>
      </c>
      <c r="O271" s="60" t="s">
        <v>239</v>
      </c>
      <c r="P271" s="60">
        <v>2048</v>
      </c>
      <c r="Q271" s="43">
        <v>2</v>
      </c>
      <c r="R271" s="39">
        <v>1</v>
      </c>
      <c r="S271" s="55" t="s">
        <v>744</v>
      </c>
      <c r="T271" s="55" t="s">
        <v>233</v>
      </c>
      <c r="U271" s="55" t="s">
        <v>234</v>
      </c>
      <c r="V271" s="49"/>
      <c r="W271" s="108" t="s">
        <v>480</v>
      </c>
      <c r="X271" s="50">
        <v>1</v>
      </c>
      <c r="Y271" s="60" t="s">
        <v>242</v>
      </c>
      <c r="Z271" s="60" t="s">
        <v>802</v>
      </c>
      <c r="AA271" s="56" t="s">
        <v>599</v>
      </c>
      <c r="AB271" s="75">
        <v>32</v>
      </c>
      <c r="AC271" s="108" t="s">
        <v>20</v>
      </c>
      <c r="AD271" s="490" t="s">
        <v>243</v>
      </c>
      <c r="AE271" s="521" t="s">
        <v>236</v>
      </c>
      <c r="AF271" s="521" t="s">
        <v>215</v>
      </c>
      <c r="AG271" s="57"/>
      <c r="AH271" s="254" t="s">
        <v>215</v>
      </c>
      <c r="AI271" s="60" t="s">
        <v>215</v>
      </c>
      <c r="AJ271" s="60" t="s">
        <v>210</v>
      </c>
      <c r="AK271" s="60" t="s">
        <v>215</v>
      </c>
      <c r="AL271" s="112">
        <v>1000</v>
      </c>
      <c r="AM271" s="112">
        <v>1000</v>
      </c>
      <c r="AN271" s="50">
        <v>115</v>
      </c>
      <c r="AO271" s="39">
        <v>2.3</v>
      </c>
      <c r="AP271" s="39">
        <v>4.7</v>
      </c>
      <c r="AQ271" s="203">
        <v>74.5</v>
      </c>
      <c r="AR271" s="105"/>
    </row>
    <row r="272" spans="1:44" ht="25.5">
      <c r="A272" s="267"/>
      <c r="B272" s="268">
        <v>280</v>
      </c>
      <c r="C272" s="54"/>
      <c r="D272" s="62"/>
      <c r="E272" s="59">
        <v>39695</v>
      </c>
      <c r="F272" s="104" t="s">
        <v>621</v>
      </c>
      <c r="G272" s="104" t="s">
        <v>241</v>
      </c>
      <c r="H272" s="49"/>
      <c r="I272" s="113" t="s">
        <v>433</v>
      </c>
      <c r="J272" s="55" t="s">
        <v>13</v>
      </c>
      <c r="K272" s="57">
        <v>1</v>
      </c>
      <c r="L272" s="107" t="s">
        <v>238</v>
      </c>
      <c r="M272" s="39">
        <v>3</v>
      </c>
      <c r="N272" s="465">
        <v>2.3</v>
      </c>
      <c r="O272" s="60" t="s">
        <v>239</v>
      </c>
      <c r="P272" s="60">
        <v>2048</v>
      </c>
      <c r="Q272" s="43">
        <v>2</v>
      </c>
      <c r="R272" s="39">
        <v>1</v>
      </c>
      <c r="S272" s="55" t="s">
        <v>744</v>
      </c>
      <c r="T272" s="55" t="s">
        <v>233</v>
      </c>
      <c r="U272" s="55" t="s">
        <v>234</v>
      </c>
      <c r="V272" s="49"/>
      <c r="W272" s="108" t="s">
        <v>480</v>
      </c>
      <c r="X272" s="50">
        <v>1</v>
      </c>
      <c r="Y272" s="60" t="s">
        <v>242</v>
      </c>
      <c r="Z272" s="60" t="s">
        <v>802</v>
      </c>
      <c r="AA272" s="56" t="s">
        <v>599</v>
      </c>
      <c r="AB272" s="75">
        <v>32</v>
      </c>
      <c r="AC272" s="108" t="s">
        <v>20</v>
      </c>
      <c r="AD272" s="490" t="s">
        <v>245</v>
      </c>
      <c r="AE272" s="521" t="s">
        <v>236</v>
      </c>
      <c r="AF272" s="521" t="s">
        <v>215</v>
      </c>
      <c r="AG272" s="57"/>
      <c r="AH272" s="254" t="s">
        <v>215</v>
      </c>
      <c r="AI272" s="60" t="s">
        <v>215</v>
      </c>
      <c r="AJ272" s="60" t="s">
        <v>210</v>
      </c>
      <c r="AK272" s="60" t="s">
        <v>215</v>
      </c>
      <c r="AL272" s="112">
        <v>1000</v>
      </c>
      <c r="AM272" s="112">
        <v>1000</v>
      </c>
      <c r="AN272" s="50">
        <v>115</v>
      </c>
      <c r="AO272" s="39">
        <v>2.4</v>
      </c>
      <c r="AP272" s="39">
        <v>5.4</v>
      </c>
      <c r="AQ272" s="203">
        <v>82.7</v>
      </c>
      <c r="AR272" s="105"/>
    </row>
    <row r="273" spans="1:44" s="5" customFormat="1" ht="25.5">
      <c r="A273" s="267"/>
      <c r="B273" s="268">
        <v>281</v>
      </c>
      <c r="C273" s="54"/>
      <c r="D273" s="62"/>
      <c r="E273" s="59">
        <v>39695</v>
      </c>
      <c r="F273" s="166" t="s">
        <v>621</v>
      </c>
      <c r="G273" s="104" t="s">
        <v>241</v>
      </c>
      <c r="H273" s="49"/>
      <c r="I273" s="113" t="s">
        <v>433</v>
      </c>
      <c r="J273" s="55" t="s">
        <v>13</v>
      </c>
      <c r="K273" s="57">
        <v>1</v>
      </c>
      <c r="L273" s="107" t="s">
        <v>238</v>
      </c>
      <c r="M273" s="39">
        <v>3</v>
      </c>
      <c r="N273" s="465">
        <v>2.3</v>
      </c>
      <c r="O273" s="60" t="s">
        <v>239</v>
      </c>
      <c r="P273" s="60">
        <v>2048</v>
      </c>
      <c r="Q273" s="43">
        <v>2</v>
      </c>
      <c r="R273" s="39">
        <v>1</v>
      </c>
      <c r="S273" s="55" t="s">
        <v>744</v>
      </c>
      <c r="T273" s="55" t="s">
        <v>233</v>
      </c>
      <c r="U273" s="55" t="s">
        <v>234</v>
      </c>
      <c r="V273" s="49"/>
      <c r="W273" s="108" t="s">
        <v>480</v>
      </c>
      <c r="X273" s="50">
        <v>2</v>
      </c>
      <c r="Y273" s="60" t="s">
        <v>242</v>
      </c>
      <c r="Z273" s="60" t="s">
        <v>802</v>
      </c>
      <c r="AA273" s="56" t="s">
        <v>599</v>
      </c>
      <c r="AB273" s="75">
        <v>32</v>
      </c>
      <c r="AC273" s="108" t="s">
        <v>20</v>
      </c>
      <c r="AD273" s="490" t="s">
        <v>245</v>
      </c>
      <c r="AE273" s="521" t="s">
        <v>236</v>
      </c>
      <c r="AF273" s="521" t="s">
        <v>215</v>
      </c>
      <c r="AG273" s="57"/>
      <c r="AH273" s="254" t="s">
        <v>215</v>
      </c>
      <c r="AI273" s="60" t="s">
        <v>215</v>
      </c>
      <c r="AJ273" s="60" t="s">
        <v>210</v>
      </c>
      <c r="AK273" s="60" t="s">
        <v>215</v>
      </c>
      <c r="AL273" s="112">
        <v>1000</v>
      </c>
      <c r="AM273" s="112">
        <v>1000</v>
      </c>
      <c r="AN273" s="50">
        <v>115</v>
      </c>
      <c r="AO273" s="39">
        <v>2.4</v>
      </c>
      <c r="AP273" s="39">
        <v>5.3</v>
      </c>
      <c r="AQ273" s="203">
        <v>95.3</v>
      </c>
      <c r="AR273" s="105"/>
    </row>
    <row r="274" spans="1:44" s="5" customFormat="1" ht="25.5">
      <c r="A274" s="267"/>
      <c r="B274" s="268">
        <v>282</v>
      </c>
      <c r="C274" s="54"/>
      <c r="D274" s="62"/>
      <c r="E274" s="59">
        <v>39695</v>
      </c>
      <c r="F274" s="166" t="s">
        <v>621</v>
      </c>
      <c r="G274" s="104" t="s">
        <v>248</v>
      </c>
      <c r="H274" s="49"/>
      <c r="I274" s="113" t="s">
        <v>433</v>
      </c>
      <c r="J274" s="55" t="s">
        <v>13</v>
      </c>
      <c r="K274" s="57">
        <v>1</v>
      </c>
      <c r="L274" s="107" t="s">
        <v>238</v>
      </c>
      <c r="M274" s="39">
        <v>4</v>
      </c>
      <c r="N274" s="465">
        <v>2.6</v>
      </c>
      <c r="O274" s="60" t="s">
        <v>249</v>
      </c>
      <c r="P274" s="60">
        <v>4096</v>
      </c>
      <c r="Q274" s="43">
        <v>4</v>
      </c>
      <c r="R274" s="39">
        <v>1</v>
      </c>
      <c r="S274" s="55" t="s">
        <v>744</v>
      </c>
      <c r="T274" s="55" t="s">
        <v>233</v>
      </c>
      <c r="U274" s="55" t="s">
        <v>234</v>
      </c>
      <c r="V274" s="49"/>
      <c r="W274" s="108" t="s">
        <v>480</v>
      </c>
      <c r="X274" s="50">
        <v>1</v>
      </c>
      <c r="Y274" s="60" t="s">
        <v>250</v>
      </c>
      <c r="Z274" s="60" t="s">
        <v>636</v>
      </c>
      <c r="AA274" s="56" t="s">
        <v>599</v>
      </c>
      <c r="AB274" s="75">
        <v>32</v>
      </c>
      <c r="AC274" s="108" t="s">
        <v>20</v>
      </c>
      <c r="AD274" s="490" t="s">
        <v>251</v>
      </c>
      <c r="AE274" s="521" t="s">
        <v>236</v>
      </c>
      <c r="AF274" s="521" t="s">
        <v>215</v>
      </c>
      <c r="AG274" s="57"/>
      <c r="AH274" s="254" t="s">
        <v>215</v>
      </c>
      <c r="AI274" s="60" t="s">
        <v>215</v>
      </c>
      <c r="AJ274" s="60" t="s">
        <v>210</v>
      </c>
      <c r="AK274" s="60" t="s">
        <v>215</v>
      </c>
      <c r="AL274" s="112">
        <v>1000</v>
      </c>
      <c r="AM274" s="112">
        <v>1000</v>
      </c>
      <c r="AN274" s="50">
        <v>115</v>
      </c>
      <c r="AO274" s="39">
        <v>2.5</v>
      </c>
      <c r="AP274" s="39">
        <v>6.1</v>
      </c>
      <c r="AQ274" s="203">
        <v>105.6</v>
      </c>
      <c r="AR274" s="105"/>
    </row>
    <row r="275" spans="1:44" ht="25.5">
      <c r="A275" s="267"/>
      <c r="B275" s="268">
        <v>283</v>
      </c>
      <c r="C275" s="54"/>
      <c r="D275" s="62"/>
      <c r="E275" s="59">
        <v>39695</v>
      </c>
      <c r="F275" s="166" t="s">
        <v>621</v>
      </c>
      <c r="G275" s="104" t="s">
        <v>248</v>
      </c>
      <c r="H275" s="49"/>
      <c r="I275" s="113" t="s">
        <v>433</v>
      </c>
      <c r="J275" s="55" t="s">
        <v>13</v>
      </c>
      <c r="K275" s="57">
        <v>1</v>
      </c>
      <c r="L275" s="107" t="s">
        <v>238</v>
      </c>
      <c r="M275" s="39">
        <v>4</v>
      </c>
      <c r="N275" s="465">
        <v>2.6</v>
      </c>
      <c r="O275" s="60" t="s">
        <v>249</v>
      </c>
      <c r="P275" s="60">
        <v>4096</v>
      </c>
      <c r="Q275" s="43">
        <v>4</v>
      </c>
      <c r="R275" s="39">
        <v>1</v>
      </c>
      <c r="S275" s="55" t="s">
        <v>744</v>
      </c>
      <c r="T275" s="55" t="s">
        <v>233</v>
      </c>
      <c r="U275" s="55" t="s">
        <v>234</v>
      </c>
      <c r="V275" s="49"/>
      <c r="W275" s="108" t="s">
        <v>480</v>
      </c>
      <c r="X275" s="50">
        <v>2</v>
      </c>
      <c r="Y275" s="60" t="s">
        <v>250</v>
      </c>
      <c r="Z275" s="60" t="s">
        <v>636</v>
      </c>
      <c r="AA275" s="56" t="s">
        <v>599</v>
      </c>
      <c r="AB275" s="75">
        <v>32</v>
      </c>
      <c r="AC275" s="108" t="s">
        <v>20</v>
      </c>
      <c r="AD275" s="490" t="s">
        <v>251</v>
      </c>
      <c r="AE275" s="521" t="s">
        <v>236</v>
      </c>
      <c r="AF275" s="521" t="s">
        <v>215</v>
      </c>
      <c r="AG275" s="57"/>
      <c r="AH275" s="254" t="s">
        <v>215</v>
      </c>
      <c r="AI275" s="60" t="s">
        <v>215</v>
      </c>
      <c r="AJ275" s="60" t="s">
        <v>210</v>
      </c>
      <c r="AK275" s="60" t="s">
        <v>215</v>
      </c>
      <c r="AL275" s="60">
        <v>1000</v>
      </c>
      <c r="AM275" s="112">
        <v>1000</v>
      </c>
      <c r="AN275" s="50">
        <v>115</v>
      </c>
      <c r="AO275" s="39">
        <v>2.6</v>
      </c>
      <c r="AP275" s="39">
        <v>6.2</v>
      </c>
      <c r="AQ275" s="203">
        <v>136.3</v>
      </c>
      <c r="AR275" s="105"/>
    </row>
    <row r="276" spans="1:44" s="5" customFormat="1" ht="25.5">
      <c r="A276" s="267"/>
      <c r="B276" s="268">
        <v>284</v>
      </c>
      <c r="C276" s="54"/>
      <c r="D276" s="104"/>
      <c r="E276" s="59">
        <v>39695</v>
      </c>
      <c r="F276" s="104" t="s">
        <v>254</v>
      </c>
      <c r="G276" s="104" t="s">
        <v>273</v>
      </c>
      <c r="H276" s="49"/>
      <c r="I276" s="113" t="s">
        <v>433</v>
      </c>
      <c r="J276" s="55" t="s">
        <v>255</v>
      </c>
      <c r="K276" s="57">
        <v>1</v>
      </c>
      <c r="L276" s="107" t="s">
        <v>256</v>
      </c>
      <c r="M276" s="39">
        <v>2</v>
      </c>
      <c r="N276" s="465">
        <v>2</v>
      </c>
      <c r="O276" s="60" t="s">
        <v>257</v>
      </c>
      <c r="P276" s="60">
        <v>1024</v>
      </c>
      <c r="Q276" s="43">
        <v>1</v>
      </c>
      <c r="R276" s="39">
        <v>1</v>
      </c>
      <c r="S276" s="55" t="s">
        <v>741</v>
      </c>
      <c r="T276" s="55" t="s">
        <v>208</v>
      </c>
      <c r="U276" s="49"/>
      <c r="V276" s="49"/>
      <c r="W276" s="108" t="s">
        <v>626</v>
      </c>
      <c r="X276" s="50">
        <v>0</v>
      </c>
      <c r="Y276" s="39"/>
      <c r="Z276" s="39"/>
      <c r="AA276" s="56" t="s">
        <v>258</v>
      </c>
      <c r="AB276" s="75">
        <v>32</v>
      </c>
      <c r="AC276" s="199" t="s">
        <v>214</v>
      </c>
      <c r="AD276" s="487"/>
      <c r="AE276" s="489"/>
      <c r="AF276" s="489"/>
      <c r="AG276" s="108" t="s">
        <v>215</v>
      </c>
      <c r="AH276" s="254" t="s">
        <v>215</v>
      </c>
      <c r="AI276" s="60" t="s">
        <v>441</v>
      </c>
      <c r="AJ276" s="60" t="s">
        <v>441</v>
      </c>
      <c r="AK276" s="60" t="s">
        <v>441</v>
      </c>
      <c r="AL276" s="39">
        <v>1000</v>
      </c>
      <c r="AM276" s="61">
        <v>1000</v>
      </c>
      <c r="AN276" s="50">
        <v>115</v>
      </c>
      <c r="AO276" s="39">
        <v>1.4</v>
      </c>
      <c r="AP276" s="39">
        <v>1.77</v>
      </c>
      <c r="AQ276" s="57">
        <v>12.61</v>
      </c>
      <c r="AR276" s="53"/>
    </row>
    <row r="277" spans="1:44" s="5" customFormat="1" ht="25.5">
      <c r="A277" s="267"/>
      <c r="B277" s="268">
        <v>285</v>
      </c>
      <c r="C277" s="54"/>
      <c r="D277" s="104"/>
      <c r="E277" s="59">
        <v>39695</v>
      </c>
      <c r="F277" s="104" t="s">
        <v>254</v>
      </c>
      <c r="G277" s="104" t="s">
        <v>273</v>
      </c>
      <c r="H277" s="49"/>
      <c r="I277" s="113" t="s">
        <v>433</v>
      </c>
      <c r="J277" s="55" t="s">
        <v>13</v>
      </c>
      <c r="K277" s="57">
        <v>1</v>
      </c>
      <c r="L277" s="107" t="s">
        <v>256</v>
      </c>
      <c r="M277" s="39">
        <v>2</v>
      </c>
      <c r="N277" s="465">
        <v>2</v>
      </c>
      <c r="O277" s="60" t="s">
        <v>259</v>
      </c>
      <c r="P277" s="60">
        <v>2048</v>
      </c>
      <c r="Q277" s="43">
        <v>2</v>
      </c>
      <c r="R277" s="39">
        <v>1</v>
      </c>
      <c r="S277" s="55" t="s">
        <v>744</v>
      </c>
      <c r="T277" s="55" t="s">
        <v>208</v>
      </c>
      <c r="U277" s="49"/>
      <c r="V277" s="49"/>
      <c r="W277" s="108" t="s">
        <v>215</v>
      </c>
      <c r="X277" s="50">
        <v>0</v>
      </c>
      <c r="Y277" s="39"/>
      <c r="Z277" s="39"/>
      <c r="AA277" s="56" t="s">
        <v>260</v>
      </c>
      <c r="AB277" s="75">
        <v>32</v>
      </c>
      <c r="AC277" s="199" t="s">
        <v>214</v>
      </c>
      <c r="AD277" s="487"/>
      <c r="AE277" s="489"/>
      <c r="AF277" s="489"/>
      <c r="AG277" s="108" t="s">
        <v>215</v>
      </c>
      <c r="AH277" s="254" t="s">
        <v>215</v>
      </c>
      <c r="AI277" s="60" t="s">
        <v>215</v>
      </c>
      <c r="AJ277" s="60" t="s">
        <v>215</v>
      </c>
      <c r="AK277" s="60" t="s">
        <v>215</v>
      </c>
      <c r="AL277" s="39">
        <v>1000</v>
      </c>
      <c r="AM277" s="61">
        <v>1000</v>
      </c>
      <c r="AN277" s="50">
        <v>115</v>
      </c>
      <c r="AO277" s="39">
        <v>0.5</v>
      </c>
      <c r="AP277" s="39">
        <v>1</v>
      </c>
      <c r="AQ277" s="57">
        <v>13.64</v>
      </c>
      <c r="AR277" s="53"/>
    </row>
    <row r="278" spans="1:44" s="5" customFormat="1" ht="25.5">
      <c r="A278" s="267"/>
      <c r="B278" s="268">
        <v>286</v>
      </c>
      <c r="C278" s="54"/>
      <c r="D278" s="104"/>
      <c r="E278" s="59">
        <v>39695</v>
      </c>
      <c r="F278" s="104" t="s">
        <v>254</v>
      </c>
      <c r="G278" s="104" t="s">
        <v>273</v>
      </c>
      <c r="H278" s="49"/>
      <c r="I278" s="113" t="s">
        <v>433</v>
      </c>
      <c r="J278" s="55" t="s">
        <v>13</v>
      </c>
      <c r="K278" s="57">
        <v>1</v>
      </c>
      <c r="L278" s="107" t="s">
        <v>256</v>
      </c>
      <c r="M278" s="39">
        <v>2</v>
      </c>
      <c r="N278" s="465">
        <v>2</v>
      </c>
      <c r="O278" s="60" t="s">
        <v>261</v>
      </c>
      <c r="P278" s="14">
        <v>4096</v>
      </c>
      <c r="Q278" s="43">
        <v>4</v>
      </c>
      <c r="R278" s="39">
        <v>1</v>
      </c>
      <c r="S278" s="55" t="s">
        <v>744</v>
      </c>
      <c r="T278" s="55" t="s">
        <v>208</v>
      </c>
      <c r="U278" s="49"/>
      <c r="V278" s="49"/>
      <c r="W278" s="108" t="s">
        <v>215</v>
      </c>
      <c r="X278" s="50">
        <v>0</v>
      </c>
      <c r="Y278" s="60" t="s">
        <v>262</v>
      </c>
      <c r="Z278" s="60" t="s">
        <v>263</v>
      </c>
      <c r="AA278" s="56" t="s">
        <v>260</v>
      </c>
      <c r="AB278" s="75">
        <v>32</v>
      </c>
      <c r="AC278" s="199" t="s">
        <v>214</v>
      </c>
      <c r="AD278" s="487"/>
      <c r="AE278" s="489"/>
      <c r="AF278" s="489"/>
      <c r="AG278" s="108" t="s">
        <v>215</v>
      </c>
      <c r="AH278" s="254" t="s">
        <v>215</v>
      </c>
      <c r="AI278" s="60" t="s">
        <v>215</v>
      </c>
      <c r="AJ278" s="60" t="s">
        <v>215</v>
      </c>
      <c r="AK278" s="60" t="s">
        <v>215</v>
      </c>
      <c r="AL278" s="39">
        <v>1000</v>
      </c>
      <c r="AM278" s="61">
        <v>1000</v>
      </c>
      <c r="AN278" s="50">
        <v>115</v>
      </c>
      <c r="AO278" s="39">
        <v>0.5</v>
      </c>
      <c r="AP278" s="39">
        <v>1.2</v>
      </c>
      <c r="AQ278" s="57">
        <v>23</v>
      </c>
      <c r="AR278" s="105"/>
    </row>
    <row r="279" spans="1:44" s="5" customFormat="1" ht="12.75">
      <c r="A279" s="267"/>
      <c r="B279" s="268">
        <v>287</v>
      </c>
      <c r="C279" s="40"/>
      <c r="D279" s="37"/>
      <c r="E279" s="59">
        <v>39685</v>
      </c>
      <c r="F279" s="37" t="s">
        <v>216</v>
      </c>
      <c r="G279" s="37" t="s">
        <v>217</v>
      </c>
      <c r="H279" s="49" t="s">
        <v>265</v>
      </c>
      <c r="I279" s="66" t="s">
        <v>266</v>
      </c>
      <c r="J279" s="49" t="s">
        <v>267</v>
      </c>
      <c r="K279" s="57">
        <v>1</v>
      </c>
      <c r="L279" s="50" t="s">
        <v>268</v>
      </c>
      <c r="M279" s="39">
        <v>2</v>
      </c>
      <c r="N279" s="465">
        <v>1.6</v>
      </c>
      <c r="O279" s="39" t="s">
        <v>269</v>
      </c>
      <c r="P279" s="39">
        <v>2039</v>
      </c>
      <c r="Q279" s="43">
        <v>2</v>
      </c>
      <c r="R279" s="39">
        <v>1</v>
      </c>
      <c r="S279" s="49">
        <v>100</v>
      </c>
      <c r="T279" s="49" t="s">
        <v>270</v>
      </c>
      <c r="U279" s="49" t="s">
        <v>271</v>
      </c>
      <c r="V279" s="49" t="s">
        <v>210</v>
      </c>
      <c r="W279" s="57" t="s">
        <v>215</v>
      </c>
      <c r="X279" s="50">
        <v>0</v>
      </c>
      <c r="Y279" s="39" t="s">
        <v>272</v>
      </c>
      <c r="Z279" s="39">
        <v>0</v>
      </c>
      <c r="AA279" s="75" t="s">
        <v>213</v>
      </c>
      <c r="AB279" s="75"/>
      <c r="AC279" s="57" t="s">
        <v>214</v>
      </c>
      <c r="AD279" s="487">
        <v>65</v>
      </c>
      <c r="AE279" s="496">
        <v>0.87</v>
      </c>
      <c r="AF279" s="489" t="s">
        <v>210</v>
      </c>
      <c r="AG279" s="57" t="s">
        <v>215</v>
      </c>
      <c r="AH279" s="58" t="s">
        <v>210</v>
      </c>
      <c r="AI279" s="39" t="s">
        <v>210</v>
      </c>
      <c r="AJ279" s="39" t="s">
        <v>215</v>
      </c>
      <c r="AK279" s="39" t="s">
        <v>215</v>
      </c>
      <c r="AL279" s="39">
        <v>100</v>
      </c>
      <c r="AM279" s="61">
        <v>100</v>
      </c>
      <c r="AN279" s="50">
        <v>230</v>
      </c>
      <c r="AO279" s="39">
        <v>0.5</v>
      </c>
      <c r="AP279" s="39">
        <v>1.3</v>
      </c>
      <c r="AQ279" s="57">
        <v>12.93</v>
      </c>
      <c r="AR279" s="53"/>
    </row>
    <row r="280" spans="1:44" s="5" customFormat="1" ht="12.75">
      <c r="A280" s="267"/>
      <c r="B280" s="268">
        <v>288</v>
      </c>
      <c r="C280" s="40"/>
      <c r="D280" s="37"/>
      <c r="E280" s="59">
        <v>39685</v>
      </c>
      <c r="F280" s="37" t="s">
        <v>216</v>
      </c>
      <c r="G280" s="37" t="s">
        <v>273</v>
      </c>
      <c r="H280" s="49" t="s">
        <v>265</v>
      </c>
      <c r="I280" s="66" t="s">
        <v>266</v>
      </c>
      <c r="J280" s="49" t="s">
        <v>267</v>
      </c>
      <c r="K280" s="57">
        <v>1</v>
      </c>
      <c r="L280" s="50" t="s">
        <v>268</v>
      </c>
      <c r="M280" s="39">
        <v>2</v>
      </c>
      <c r="N280" s="465">
        <v>2.8</v>
      </c>
      <c r="O280" s="39" t="s">
        <v>269</v>
      </c>
      <c r="P280" s="39">
        <v>4096</v>
      </c>
      <c r="Q280" s="43">
        <v>4</v>
      </c>
      <c r="R280" s="39">
        <v>1</v>
      </c>
      <c r="S280" s="49">
        <v>160</v>
      </c>
      <c r="T280" s="49" t="s">
        <v>208</v>
      </c>
      <c r="U280" s="49" t="s">
        <v>274</v>
      </c>
      <c r="V280" s="49" t="s">
        <v>210</v>
      </c>
      <c r="W280" s="57" t="s">
        <v>210</v>
      </c>
      <c r="X280" s="50">
        <v>1</v>
      </c>
      <c r="Y280" s="39" t="s">
        <v>275</v>
      </c>
      <c r="Z280" s="39">
        <v>512</v>
      </c>
      <c r="AA280" s="75" t="s">
        <v>213</v>
      </c>
      <c r="AB280" s="75"/>
      <c r="AC280" s="57" t="s">
        <v>214</v>
      </c>
      <c r="AD280" s="487">
        <v>90</v>
      </c>
      <c r="AE280" s="496">
        <v>0.87</v>
      </c>
      <c r="AF280" s="489" t="s">
        <v>215</v>
      </c>
      <c r="AG280" s="57" t="s">
        <v>215</v>
      </c>
      <c r="AH280" s="58" t="s">
        <v>210</v>
      </c>
      <c r="AI280" s="39" t="s">
        <v>210</v>
      </c>
      <c r="AJ280" s="39" t="s">
        <v>215</v>
      </c>
      <c r="AK280" s="39" t="s">
        <v>215</v>
      </c>
      <c r="AL280" s="39">
        <v>100</v>
      </c>
      <c r="AM280" s="61">
        <v>100</v>
      </c>
      <c r="AN280" s="50">
        <v>230</v>
      </c>
      <c r="AO280" s="39">
        <v>0.58</v>
      </c>
      <c r="AP280" s="39">
        <v>1.58</v>
      </c>
      <c r="AQ280" s="57">
        <v>13.68</v>
      </c>
      <c r="AR280" s="53"/>
    </row>
    <row r="281" spans="1:44" s="5" customFormat="1" ht="12.75">
      <c r="A281" s="267"/>
      <c r="B281" s="268">
        <v>289</v>
      </c>
      <c r="C281" s="40"/>
      <c r="D281" s="37"/>
      <c r="E281" s="59">
        <v>39685</v>
      </c>
      <c r="F281" s="37" t="s">
        <v>216</v>
      </c>
      <c r="G281" s="37" t="s">
        <v>273</v>
      </c>
      <c r="H281" s="49" t="s">
        <v>265</v>
      </c>
      <c r="I281" s="66" t="s">
        <v>266</v>
      </c>
      <c r="J281" s="49" t="s">
        <v>267</v>
      </c>
      <c r="K281" s="57">
        <v>1</v>
      </c>
      <c r="L281" s="50" t="s">
        <v>268</v>
      </c>
      <c r="M281" s="39">
        <v>2</v>
      </c>
      <c r="N281" s="465">
        <v>2.8</v>
      </c>
      <c r="O281" s="39" t="s">
        <v>269</v>
      </c>
      <c r="P281" s="39">
        <v>4096</v>
      </c>
      <c r="Q281" s="43">
        <v>4</v>
      </c>
      <c r="R281" s="39">
        <v>1</v>
      </c>
      <c r="S281" s="49">
        <v>320</v>
      </c>
      <c r="T281" s="49" t="s">
        <v>208</v>
      </c>
      <c r="U281" s="49" t="s">
        <v>274</v>
      </c>
      <c r="V281" s="49" t="s">
        <v>210</v>
      </c>
      <c r="W281" s="57" t="s">
        <v>210</v>
      </c>
      <c r="X281" s="50">
        <v>2</v>
      </c>
      <c r="Y281" s="39" t="s">
        <v>276</v>
      </c>
      <c r="Z281" s="39">
        <v>512</v>
      </c>
      <c r="AA281" s="75" t="s">
        <v>213</v>
      </c>
      <c r="AB281" s="75"/>
      <c r="AC281" s="57" t="s">
        <v>214</v>
      </c>
      <c r="AD281" s="487">
        <v>90</v>
      </c>
      <c r="AE281" s="496">
        <v>0.87</v>
      </c>
      <c r="AF281" s="489" t="s">
        <v>215</v>
      </c>
      <c r="AG281" s="57" t="s">
        <v>215</v>
      </c>
      <c r="AH281" s="58" t="s">
        <v>210</v>
      </c>
      <c r="AI281" s="39" t="s">
        <v>210</v>
      </c>
      <c r="AJ281" s="39" t="s">
        <v>215</v>
      </c>
      <c r="AK281" s="39" t="s">
        <v>215</v>
      </c>
      <c r="AL281" s="39">
        <v>100</v>
      </c>
      <c r="AM281" s="61">
        <v>100</v>
      </c>
      <c r="AN281" s="50">
        <v>230</v>
      </c>
      <c r="AO281" s="39">
        <v>0.81</v>
      </c>
      <c r="AP281" s="39">
        <v>1.3</v>
      </c>
      <c r="AQ281" s="57">
        <v>20.85</v>
      </c>
      <c r="AR281" s="53"/>
    </row>
    <row r="282" spans="1:238" s="123" customFormat="1" ht="12.75">
      <c r="A282" s="267"/>
      <c r="B282" s="268">
        <v>290</v>
      </c>
      <c r="C282" s="40"/>
      <c r="D282" s="37"/>
      <c r="E282" s="59">
        <v>39685</v>
      </c>
      <c r="F282" s="37" t="s">
        <v>216</v>
      </c>
      <c r="G282" s="37" t="s">
        <v>273</v>
      </c>
      <c r="H282" s="49" t="s">
        <v>265</v>
      </c>
      <c r="I282" s="66" t="s">
        <v>266</v>
      </c>
      <c r="J282" s="49" t="s">
        <v>267</v>
      </c>
      <c r="K282" s="57">
        <v>1</v>
      </c>
      <c r="L282" s="50" t="s">
        <v>268</v>
      </c>
      <c r="M282" s="39">
        <v>2</v>
      </c>
      <c r="N282" s="465">
        <v>2.8</v>
      </c>
      <c r="O282" s="39" t="s">
        <v>269</v>
      </c>
      <c r="P282" s="39">
        <v>4096</v>
      </c>
      <c r="Q282" s="43">
        <v>4</v>
      </c>
      <c r="R282" s="39">
        <v>1</v>
      </c>
      <c r="S282" s="49">
        <v>320</v>
      </c>
      <c r="T282" s="49" t="s">
        <v>208</v>
      </c>
      <c r="U282" s="49" t="s">
        <v>274</v>
      </c>
      <c r="V282" s="49" t="s">
        <v>210</v>
      </c>
      <c r="W282" s="57" t="s">
        <v>210</v>
      </c>
      <c r="X282" s="50">
        <v>1</v>
      </c>
      <c r="Y282" s="39" t="s">
        <v>276</v>
      </c>
      <c r="Z282" s="39">
        <v>512</v>
      </c>
      <c r="AA282" s="75" t="s">
        <v>213</v>
      </c>
      <c r="AB282" s="75"/>
      <c r="AC282" s="82" t="s">
        <v>214</v>
      </c>
      <c r="AD282" s="487">
        <v>90</v>
      </c>
      <c r="AE282" s="496">
        <v>0.87</v>
      </c>
      <c r="AF282" s="489" t="s">
        <v>215</v>
      </c>
      <c r="AG282" s="57" t="s">
        <v>215</v>
      </c>
      <c r="AH282" s="58" t="s">
        <v>210</v>
      </c>
      <c r="AI282" s="39" t="s">
        <v>210</v>
      </c>
      <c r="AJ282" s="39" t="s">
        <v>215</v>
      </c>
      <c r="AK282" s="39" t="s">
        <v>215</v>
      </c>
      <c r="AL282" s="39">
        <v>100</v>
      </c>
      <c r="AM282" s="61">
        <v>100</v>
      </c>
      <c r="AN282" s="50">
        <v>230</v>
      </c>
      <c r="AO282" s="39">
        <v>0.69</v>
      </c>
      <c r="AP282" s="39">
        <v>1.1</v>
      </c>
      <c r="AQ282" s="57">
        <v>18.29</v>
      </c>
      <c r="AR282" s="53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</row>
    <row r="283" spans="1:238" s="123" customFormat="1" ht="12.75">
      <c r="A283" s="267"/>
      <c r="B283" s="268">
        <v>291</v>
      </c>
      <c r="C283" s="40"/>
      <c r="D283" s="37"/>
      <c r="E283" s="59">
        <v>39685</v>
      </c>
      <c r="F283" s="37" t="s">
        <v>216</v>
      </c>
      <c r="G283" s="37" t="s">
        <v>273</v>
      </c>
      <c r="H283" s="49" t="s">
        <v>265</v>
      </c>
      <c r="I283" s="66" t="s">
        <v>266</v>
      </c>
      <c r="J283" s="49" t="s">
        <v>267</v>
      </c>
      <c r="K283" s="57">
        <v>1</v>
      </c>
      <c r="L283" s="50" t="s">
        <v>268</v>
      </c>
      <c r="M283" s="39">
        <v>2</v>
      </c>
      <c r="N283" s="465">
        <v>2.53</v>
      </c>
      <c r="O283" s="39" t="s">
        <v>269</v>
      </c>
      <c r="P283" s="39">
        <v>4096</v>
      </c>
      <c r="Q283" s="43">
        <v>4</v>
      </c>
      <c r="R283" s="39">
        <v>1</v>
      </c>
      <c r="S283" s="49">
        <v>160</v>
      </c>
      <c r="T283" s="49" t="s">
        <v>208</v>
      </c>
      <c r="U283" s="49" t="s">
        <v>274</v>
      </c>
      <c r="V283" s="49" t="s">
        <v>215</v>
      </c>
      <c r="W283" s="57" t="s">
        <v>210</v>
      </c>
      <c r="X283" s="50">
        <v>1</v>
      </c>
      <c r="Y283" s="39" t="s">
        <v>277</v>
      </c>
      <c r="Z283" s="39">
        <v>512</v>
      </c>
      <c r="AA283" s="75" t="s">
        <v>213</v>
      </c>
      <c r="AB283" s="75"/>
      <c r="AC283" s="82" t="s">
        <v>214</v>
      </c>
      <c r="AD283" s="487">
        <v>90</v>
      </c>
      <c r="AE283" s="496">
        <v>0.87</v>
      </c>
      <c r="AF283" s="489" t="s">
        <v>215</v>
      </c>
      <c r="AG283" s="57" t="s">
        <v>215</v>
      </c>
      <c r="AH283" s="58" t="s">
        <v>210</v>
      </c>
      <c r="AI283" s="39" t="s">
        <v>210</v>
      </c>
      <c r="AJ283" s="39" t="s">
        <v>215</v>
      </c>
      <c r="AK283" s="39" t="s">
        <v>215</v>
      </c>
      <c r="AL283" s="39">
        <v>100</v>
      </c>
      <c r="AM283" s="61">
        <v>100</v>
      </c>
      <c r="AN283" s="50">
        <v>230</v>
      </c>
      <c r="AO283" s="39">
        <v>0.84</v>
      </c>
      <c r="AP283" s="39">
        <v>1.81</v>
      </c>
      <c r="AQ283" s="57">
        <v>20.19</v>
      </c>
      <c r="AR283" s="53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</row>
    <row r="284" spans="1:238" s="123" customFormat="1" ht="12.75">
      <c r="A284" s="267"/>
      <c r="B284" s="268">
        <v>292</v>
      </c>
      <c r="C284" s="40"/>
      <c r="D284" s="37"/>
      <c r="E284" s="59">
        <v>39685</v>
      </c>
      <c r="F284" s="37" t="s">
        <v>216</v>
      </c>
      <c r="G284" s="37" t="s">
        <v>273</v>
      </c>
      <c r="H284" s="49" t="s">
        <v>265</v>
      </c>
      <c r="I284" s="66" t="s">
        <v>266</v>
      </c>
      <c r="J284" s="49" t="s">
        <v>267</v>
      </c>
      <c r="K284" s="57">
        <v>1</v>
      </c>
      <c r="L284" s="50" t="s">
        <v>268</v>
      </c>
      <c r="M284" s="39">
        <v>2</v>
      </c>
      <c r="N284" s="465">
        <v>2.8</v>
      </c>
      <c r="O284" s="39" t="s">
        <v>269</v>
      </c>
      <c r="P284" s="81">
        <v>4096</v>
      </c>
      <c r="Q284" s="43">
        <v>4</v>
      </c>
      <c r="R284" s="39">
        <v>2</v>
      </c>
      <c r="S284" s="49">
        <v>400</v>
      </c>
      <c r="T284" s="49" t="s">
        <v>208</v>
      </c>
      <c r="U284" s="49" t="s">
        <v>274</v>
      </c>
      <c r="V284" s="49" t="s">
        <v>215</v>
      </c>
      <c r="W284" s="57" t="s">
        <v>210</v>
      </c>
      <c r="X284" s="50">
        <v>1</v>
      </c>
      <c r="Y284" s="39" t="s">
        <v>278</v>
      </c>
      <c r="Z284" s="39">
        <v>512</v>
      </c>
      <c r="AA284" s="75" t="s">
        <v>279</v>
      </c>
      <c r="AB284" s="75"/>
      <c r="AC284" s="82" t="s">
        <v>214</v>
      </c>
      <c r="AD284" s="487">
        <v>135</v>
      </c>
      <c r="AE284" s="496">
        <v>0.87</v>
      </c>
      <c r="AF284" s="489" t="s">
        <v>215</v>
      </c>
      <c r="AG284" s="57" t="s">
        <v>215</v>
      </c>
      <c r="AH284" s="58" t="s">
        <v>210</v>
      </c>
      <c r="AI284" s="39" t="s">
        <v>210</v>
      </c>
      <c r="AJ284" s="39" t="s">
        <v>215</v>
      </c>
      <c r="AK284" s="39" t="s">
        <v>215</v>
      </c>
      <c r="AL284" s="39">
        <v>100</v>
      </c>
      <c r="AM284" s="61">
        <v>100</v>
      </c>
      <c r="AN284" s="50">
        <v>230</v>
      </c>
      <c r="AO284" s="39">
        <v>0.74</v>
      </c>
      <c r="AP284" s="39">
        <v>1.61</v>
      </c>
      <c r="AQ284" s="57">
        <v>21.5</v>
      </c>
      <c r="AR284" s="53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</row>
    <row r="285" spans="1:44" s="5" customFormat="1" ht="12.75">
      <c r="A285" s="267"/>
      <c r="B285" s="268">
        <v>293</v>
      </c>
      <c r="C285" s="40"/>
      <c r="D285" s="37"/>
      <c r="E285" s="59">
        <v>39685</v>
      </c>
      <c r="F285" s="37" t="s">
        <v>216</v>
      </c>
      <c r="G285" s="37" t="s">
        <v>273</v>
      </c>
      <c r="H285" s="49" t="s">
        <v>265</v>
      </c>
      <c r="I285" s="66" t="s">
        <v>266</v>
      </c>
      <c r="J285" s="49" t="s">
        <v>267</v>
      </c>
      <c r="K285" s="57">
        <v>1</v>
      </c>
      <c r="L285" s="50" t="s">
        <v>268</v>
      </c>
      <c r="M285" s="39">
        <v>2</v>
      </c>
      <c r="N285" s="465">
        <v>2.8</v>
      </c>
      <c r="O285" s="39" t="s">
        <v>269</v>
      </c>
      <c r="P285" s="39">
        <v>4096</v>
      </c>
      <c r="Q285" s="43">
        <v>4</v>
      </c>
      <c r="R285" s="39">
        <v>1</v>
      </c>
      <c r="S285" s="49">
        <v>320</v>
      </c>
      <c r="T285" s="49" t="s">
        <v>208</v>
      </c>
      <c r="U285" s="49" t="s">
        <v>274</v>
      </c>
      <c r="V285" s="49" t="s">
        <v>210</v>
      </c>
      <c r="W285" s="57" t="s">
        <v>210</v>
      </c>
      <c r="X285" s="50">
        <v>1</v>
      </c>
      <c r="Y285" s="39" t="s">
        <v>280</v>
      </c>
      <c r="Z285" s="39">
        <v>512</v>
      </c>
      <c r="AA285" s="75" t="s">
        <v>213</v>
      </c>
      <c r="AB285" s="75"/>
      <c r="AC285" s="57" t="s">
        <v>214</v>
      </c>
      <c r="AD285" s="487">
        <v>90</v>
      </c>
      <c r="AE285" s="496">
        <v>0.87</v>
      </c>
      <c r="AF285" s="489" t="s">
        <v>215</v>
      </c>
      <c r="AG285" s="57" t="s">
        <v>215</v>
      </c>
      <c r="AH285" s="58" t="s">
        <v>210</v>
      </c>
      <c r="AI285" s="39" t="s">
        <v>210</v>
      </c>
      <c r="AJ285" s="39" t="s">
        <v>215</v>
      </c>
      <c r="AK285" s="39" t="s">
        <v>215</v>
      </c>
      <c r="AL285" s="39">
        <v>100</v>
      </c>
      <c r="AM285" s="61">
        <v>100</v>
      </c>
      <c r="AN285" s="50">
        <v>230</v>
      </c>
      <c r="AO285" s="39">
        <v>0.72</v>
      </c>
      <c r="AP285" s="39">
        <v>1.28</v>
      </c>
      <c r="AQ285" s="57">
        <v>15.03</v>
      </c>
      <c r="AR285" s="53"/>
    </row>
    <row r="286" spans="1:44" s="5" customFormat="1" ht="12.75">
      <c r="A286" s="267"/>
      <c r="B286" s="268">
        <v>294</v>
      </c>
      <c r="C286" s="40"/>
      <c r="D286" s="37"/>
      <c r="E286" s="59">
        <v>39685</v>
      </c>
      <c r="F286" s="37" t="s">
        <v>216</v>
      </c>
      <c r="G286" s="37" t="s">
        <v>217</v>
      </c>
      <c r="H286" s="49" t="s">
        <v>265</v>
      </c>
      <c r="I286" s="66" t="s">
        <v>266</v>
      </c>
      <c r="J286" s="49" t="s">
        <v>267</v>
      </c>
      <c r="K286" s="57">
        <v>1</v>
      </c>
      <c r="L286" s="50" t="s">
        <v>268</v>
      </c>
      <c r="M286" s="39">
        <v>2</v>
      </c>
      <c r="N286" s="465">
        <v>2.53</v>
      </c>
      <c r="O286" s="39" t="s">
        <v>269</v>
      </c>
      <c r="P286" s="39">
        <v>4096</v>
      </c>
      <c r="Q286" s="43">
        <v>4</v>
      </c>
      <c r="R286" s="39">
        <v>1</v>
      </c>
      <c r="S286" s="49">
        <v>320</v>
      </c>
      <c r="T286" s="49" t="s">
        <v>208</v>
      </c>
      <c r="U286" s="49" t="s">
        <v>274</v>
      </c>
      <c r="V286" s="49" t="s">
        <v>210</v>
      </c>
      <c r="W286" s="57" t="s">
        <v>215</v>
      </c>
      <c r="X286" s="50">
        <v>0</v>
      </c>
      <c r="Y286" s="39" t="s">
        <v>272</v>
      </c>
      <c r="Z286" s="39">
        <v>0</v>
      </c>
      <c r="AA286" s="75" t="s">
        <v>213</v>
      </c>
      <c r="AB286" s="75"/>
      <c r="AC286" s="57" t="s">
        <v>214</v>
      </c>
      <c r="AD286" s="487">
        <v>65</v>
      </c>
      <c r="AE286" s="496">
        <v>0.87</v>
      </c>
      <c r="AF286" s="489" t="s">
        <v>210</v>
      </c>
      <c r="AG286" s="57" t="s">
        <v>215</v>
      </c>
      <c r="AH286" s="58" t="s">
        <v>210</v>
      </c>
      <c r="AI286" s="39" t="s">
        <v>210</v>
      </c>
      <c r="AJ286" s="39" t="s">
        <v>215</v>
      </c>
      <c r="AK286" s="39" t="s">
        <v>215</v>
      </c>
      <c r="AL286" s="39">
        <v>100</v>
      </c>
      <c r="AM286" s="61">
        <v>100</v>
      </c>
      <c r="AN286" s="50">
        <v>230</v>
      </c>
      <c r="AO286" s="39">
        <v>0.51</v>
      </c>
      <c r="AP286" s="39">
        <v>1.01</v>
      </c>
      <c r="AQ286" s="57">
        <v>12.9</v>
      </c>
      <c r="AR286" s="53"/>
    </row>
    <row r="287" spans="1:44" s="5" customFormat="1" ht="12.75">
      <c r="A287" s="267"/>
      <c r="B287" s="268">
        <v>295</v>
      </c>
      <c r="C287" s="40"/>
      <c r="D287" s="37"/>
      <c r="E287" s="59">
        <v>39685</v>
      </c>
      <c r="F287" s="37" t="s">
        <v>216</v>
      </c>
      <c r="G287" s="37" t="s">
        <v>217</v>
      </c>
      <c r="H287" s="49" t="s">
        <v>265</v>
      </c>
      <c r="I287" s="66" t="s">
        <v>266</v>
      </c>
      <c r="J287" s="49" t="s">
        <v>267</v>
      </c>
      <c r="K287" s="57">
        <v>1</v>
      </c>
      <c r="L287" s="50" t="s">
        <v>268</v>
      </c>
      <c r="M287" s="39">
        <v>2</v>
      </c>
      <c r="N287" s="465">
        <v>2.4</v>
      </c>
      <c r="O287" s="39" t="s">
        <v>269</v>
      </c>
      <c r="P287" s="39">
        <v>2039</v>
      </c>
      <c r="Q287" s="43">
        <v>2</v>
      </c>
      <c r="R287" s="39">
        <v>1</v>
      </c>
      <c r="S287" s="49">
        <v>160</v>
      </c>
      <c r="T287" s="49" t="s">
        <v>208</v>
      </c>
      <c r="U287" s="49" t="s">
        <v>274</v>
      </c>
      <c r="V287" s="49" t="s">
        <v>210</v>
      </c>
      <c r="W287" s="57" t="s">
        <v>215</v>
      </c>
      <c r="X287" s="50">
        <v>0</v>
      </c>
      <c r="Y287" s="39" t="s">
        <v>272</v>
      </c>
      <c r="Z287" s="39">
        <v>0</v>
      </c>
      <c r="AA287" s="75" t="s">
        <v>213</v>
      </c>
      <c r="AB287" s="75"/>
      <c r="AC287" s="57" t="s">
        <v>214</v>
      </c>
      <c r="AD287" s="487">
        <v>65</v>
      </c>
      <c r="AE287" s="496">
        <v>0.87</v>
      </c>
      <c r="AF287" s="489" t="s">
        <v>210</v>
      </c>
      <c r="AG287" s="57" t="s">
        <v>215</v>
      </c>
      <c r="AH287" s="58" t="s">
        <v>210</v>
      </c>
      <c r="AI287" s="39" t="s">
        <v>210</v>
      </c>
      <c r="AJ287" s="39" t="s">
        <v>215</v>
      </c>
      <c r="AK287" s="39" t="s">
        <v>215</v>
      </c>
      <c r="AL287" s="39">
        <v>100</v>
      </c>
      <c r="AM287" s="61">
        <v>100</v>
      </c>
      <c r="AN287" s="50">
        <v>230</v>
      </c>
      <c r="AO287" s="39">
        <v>0.3</v>
      </c>
      <c r="AP287" s="39">
        <v>0.8</v>
      </c>
      <c r="AQ287" s="57">
        <v>13.7</v>
      </c>
      <c r="AR287" s="53"/>
    </row>
    <row r="288" spans="1:44" s="5" customFormat="1" ht="12.75">
      <c r="A288" s="267"/>
      <c r="B288" s="268">
        <v>296</v>
      </c>
      <c r="C288" s="40"/>
      <c r="D288" s="37"/>
      <c r="E288" s="59">
        <v>39685</v>
      </c>
      <c r="F288" s="37" t="s">
        <v>216</v>
      </c>
      <c r="G288" s="37" t="s">
        <v>217</v>
      </c>
      <c r="H288" s="49" t="s">
        <v>265</v>
      </c>
      <c r="I288" s="66" t="s">
        <v>266</v>
      </c>
      <c r="J288" s="49" t="s">
        <v>267</v>
      </c>
      <c r="K288" s="57">
        <v>1</v>
      </c>
      <c r="L288" s="50" t="s">
        <v>268</v>
      </c>
      <c r="M288" s="39">
        <v>2</v>
      </c>
      <c r="N288" s="465">
        <v>2.4</v>
      </c>
      <c r="O288" s="39" t="s">
        <v>281</v>
      </c>
      <c r="P288" s="39">
        <v>1024</v>
      </c>
      <c r="Q288" s="43">
        <v>1</v>
      </c>
      <c r="R288" s="39">
        <v>1</v>
      </c>
      <c r="S288" s="49">
        <v>160</v>
      </c>
      <c r="T288" s="49" t="s">
        <v>208</v>
      </c>
      <c r="U288" s="49" t="s">
        <v>274</v>
      </c>
      <c r="V288" s="49" t="s">
        <v>210</v>
      </c>
      <c r="W288" s="57" t="s">
        <v>215</v>
      </c>
      <c r="X288" s="50">
        <v>0</v>
      </c>
      <c r="Y288" s="39" t="s">
        <v>272</v>
      </c>
      <c r="Z288" s="39">
        <v>0</v>
      </c>
      <c r="AA288" s="75" t="s">
        <v>213</v>
      </c>
      <c r="AB288" s="75"/>
      <c r="AC288" s="57" t="s">
        <v>214</v>
      </c>
      <c r="AD288" s="487">
        <v>65</v>
      </c>
      <c r="AE288" s="496">
        <v>0.87</v>
      </c>
      <c r="AF288" s="489" t="s">
        <v>210</v>
      </c>
      <c r="AG288" s="57" t="s">
        <v>215</v>
      </c>
      <c r="AH288" s="58" t="s">
        <v>210</v>
      </c>
      <c r="AI288" s="39" t="s">
        <v>210</v>
      </c>
      <c r="AJ288" s="39" t="s">
        <v>215</v>
      </c>
      <c r="AK288" s="39" t="s">
        <v>215</v>
      </c>
      <c r="AL288" s="39">
        <v>100</v>
      </c>
      <c r="AM288" s="61">
        <v>100</v>
      </c>
      <c r="AN288" s="50">
        <v>230</v>
      </c>
      <c r="AO288" s="39">
        <v>0.66</v>
      </c>
      <c r="AP288" s="39">
        <v>0.85</v>
      </c>
      <c r="AQ288" s="57">
        <v>10</v>
      </c>
      <c r="AR288" s="53"/>
    </row>
    <row r="289" spans="1:44" ht="25.5">
      <c r="A289" s="267"/>
      <c r="B289" s="268">
        <v>297</v>
      </c>
      <c r="C289" s="40"/>
      <c r="D289" s="37"/>
      <c r="E289" s="59">
        <v>39610</v>
      </c>
      <c r="F289" s="37" t="s">
        <v>820</v>
      </c>
      <c r="G289" s="37" t="s">
        <v>273</v>
      </c>
      <c r="H289" s="49"/>
      <c r="I289" s="38"/>
      <c r="J289" s="49"/>
      <c r="K289" s="57">
        <v>1</v>
      </c>
      <c r="L289" s="50" t="s">
        <v>821</v>
      </c>
      <c r="M289" s="39">
        <v>2</v>
      </c>
      <c r="N289" s="465">
        <v>2.66</v>
      </c>
      <c r="O289" s="39" t="s">
        <v>822</v>
      </c>
      <c r="P289" s="39">
        <v>2048</v>
      </c>
      <c r="Q289" s="43">
        <v>2</v>
      </c>
      <c r="R289" s="39">
        <v>1</v>
      </c>
      <c r="S289" s="49"/>
      <c r="T289" s="49"/>
      <c r="U289" s="49"/>
      <c r="V289" s="49"/>
      <c r="W289" s="57" t="s">
        <v>210</v>
      </c>
      <c r="X289" s="50">
        <v>1</v>
      </c>
      <c r="Y289" s="39" t="s">
        <v>823</v>
      </c>
      <c r="Z289" s="39">
        <v>256</v>
      </c>
      <c r="AA289" s="75"/>
      <c r="AB289" s="75"/>
      <c r="AC289" s="57" t="s">
        <v>396</v>
      </c>
      <c r="AD289" s="487"/>
      <c r="AE289" s="489"/>
      <c r="AF289" s="489"/>
      <c r="AG289" s="57" t="s">
        <v>215</v>
      </c>
      <c r="AH289" s="58" t="s">
        <v>215</v>
      </c>
      <c r="AI289" s="39" t="s">
        <v>210</v>
      </c>
      <c r="AJ289" s="39" t="s">
        <v>215</v>
      </c>
      <c r="AK289" s="39" t="s">
        <v>215</v>
      </c>
      <c r="AL289" s="39" t="s">
        <v>215</v>
      </c>
      <c r="AM289" s="61" t="s">
        <v>215</v>
      </c>
      <c r="AN289" s="50">
        <v>115</v>
      </c>
      <c r="AO289" s="39">
        <v>1.14</v>
      </c>
      <c r="AP289" s="39">
        <v>2.184</v>
      </c>
      <c r="AQ289" s="57">
        <v>29.83</v>
      </c>
      <c r="AR289" s="53"/>
    </row>
    <row r="290" spans="1:44" ht="25.5">
      <c r="A290" s="267"/>
      <c r="B290" s="268">
        <v>298</v>
      </c>
      <c r="C290" s="40"/>
      <c r="D290" s="37"/>
      <c r="E290" s="59">
        <v>39610</v>
      </c>
      <c r="F290" s="37" t="s">
        <v>820</v>
      </c>
      <c r="G290" s="37" t="s">
        <v>273</v>
      </c>
      <c r="H290" s="49"/>
      <c r="I290" s="38"/>
      <c r="J290" s="49"/>
      <c r="K290" s="57">
        <v>1</v>
      </c>
      <c r="L290" s="50" t="s">
        <v>821</v>
      </c>
      <c r="M290" s="39">
        <v>2</v>
      </c>
      <c r="N290" s="465">
        <v>2.66</v>
      </c>
      <c r="O290" s="39" t="s">
        <v>822</v>
      </c>
      <c r="P290" s="39">
        <v>2048</v>
      </c>
      <c r="Q290" s="43">
        <v>2</v>
      </c>
      <c r="R290" s="39">
        <v>1</v>
      </c>
      <c r="S290" s="49"/>
      <c r="T290" s="49"/>
      <c r="U290" s="49"/>
      <c r="V290" s="49"/>
      <c r="W290" s="57" t="s">
        <v>210</v>
      </c>
      <c r="X290" s="50">
        <v>1</v>
      </c>
      <c r="Y290" s="39" t="s">
        <v>823</v>
      </c>
      <c r="Z290" s="39">
        <v>256</v>
      </c>
      <c r="AA290" s="75"/>
      <c r="AB290" s="75"/>
      <c r="AC290" s="57" t="s">
        <v>396</v>
      </c>
      <c r="AD290" s="487"/>
      <c r="AE290" s="489"/>
      <c r="AF290" s="489"/>
      <c r="AG290" s="57" t="s">
        <v>215</v>
      </c>
      <c r="AH290" s="58" t="s">
        <v>215</v>
      </c>
      <c r="AI290" s="39" t="s">
        <v>210</v>
      </c>
      <c r="AJ290" s="39" t="s">
        <v>215</v>
      </c>
      <c r="AK290" s="39" t="s">
        <v>215</v>
      </c>
      <c r="AL290" s="39" t="s">
        <v>215</v>
      </c>
      <c r="AM290" s="61" t="s">
        <v>215</v>
      </c>
      <c r="AN290" s="50">
        <v>230</v>
      </c>
      <c r="AO290" s="39">
        <v>1.2</v>
      </c>
      <c r="AP290" s="39">
        <v>2.268</v>
      </c>
      <c r="AQ290" s="57">
        <v>30.85</v>
      </c>
      <c r="AR290" s="53"/>
    </row>
    <row r="291" spans="1:44" s="5" customFormat="1" ht="25.5">
      <c r="A291" s="267"/>
      <c r="B291" s="268">
        <v>299</v>
      </c>
      <c r="C291" s="40"/>
      <c r="D291" s="37"/>
      <c r="E291" s="59">
        <v>39561</v>
      </c>
      <c r="F291" s="37" t="s">
        <v>820</v>
      </c>
      <c r="G291" s="37" t="s">
        <v>273</v>
      </c>
      <c r="H291" s="49"/>
      <c r="I291" s="38"/>
      <c r="J291" s="49"/>
      <c r="K291" s="57">
        <v>1</v>
      </c>
      <c r="L291" s="50" t="s">
        <v>821</v>
      </c>
      <c r="M291" s="39">
        <v>2</v>
      </c>
      <c r="N291" s="465">
        <v>2.66</v>
      </c>
      <c r="O291" s="39" t="s">
        <v>822</v>
      </c>
      <c r="P291" s="166">
        <v>4096</v>
      </c>
      <c r="Q291" s="43">
        <v>4</v>
      </c>
      <c r="R291" s="39">
        <v>1</v>
      </c>
      <c r="S291" s="49"/>
      <c r="T291" s="49"/>
      <c r="U291" s="49"/>
      <c r="V291" s="49"/>
      <c r="W291" s="57" t="s">
        <v>210</v>
      </c>
      <c r="X291" s="50">
        <v>1</v>
      </c>
      <c r="Y291" s="39" t="s">
        <v>823</v>
      </c>
      <c r="Z291" s="39">
        <v>256</v>
      </c>
      <c r="AA291" s="75"/>
      <c r="AB291" s="75"/>
      <c r="AC291" s="57" t="s">
        <v>396</v>
      </c>
      <c r="AD291" s="487"/>
      <c r="AE291" s="489"/>
      <c r="AF291" s="489"/>
      <c r="AG291" s="57" t="s">
        <v>215</v>
      </c>
      <c r="AH291" s="58" t="s">
        <v>215</v>
      </c>
      <c r="AI291" s="39" t="s">
        <v>210</v>
      </c>
      <c r="AJ291" s="39" t="s">
        <v>215</v>
      </c>
      <c r="AK291" s="39" t="s">
        <v>215</v>
      </c>
      <c r="AL291" s="39" t="s">
        <v>215</v>
      </c>
      <c r="AM291" s="61" t="s">
        <v>215</v>
      </c>
      <c r="AN291" s="50">
        <v>115</v>
      </c>
      <c r="AO291" s="39">
        <v>1.134</v>
      </c>
      <c r="AP291" s="39">
        <v>2.142</v>
      </c>
      <c r="AQ291" s="57">
        <v>31.74</v>
      </c>
      <c r="AR291" s="53"/>
    </row>
    <row r="292" spans="1:44" s="5" customFormat="1" ht="25.5">
      <c r="A292" s="267"/>
      <c r="B292" s="268">
        <v>300</v>
      </c>
      <c r="C292" s="40"/>
      <c r="D292" s="37"/>
      <c r="E292" s="59">
        <v>39561</v>
      </c>
      <c r="F292" s="37" t="s">
        <v>820</v>
      </c>
      <c r="G292" s="37" t="s">
        <v>273</v>
      </c>
      <c r="H292" s="49"/>
      <c r="I292" s="38"/>
      <c r="J292" s="49"/>
      <c r="K292" s="57">
        <v>1</v>
      </c>
      <c r="L292" s="50" t="s">
        <v>821</v>
      </c>
      <c r="M292" s="39">
        <v>2</v>
      </c>
      <c r="N292" s="465">
        <v>2.66</v>
      </c>
      <c r="O292" s="39" t="s">
        <v>822</v>
      </c>
      <c r="P292" s="166">
        <v>4096</v>
      </c>
      <c r="Q292" s="43">
        <v>4</v>
      </c>
      <c r="R292" s="39">
        <v>1</v>
      </c>
      <c r="S292" s="49"/>
      <c r="T292" s="49"/>
      <c r="U292" s="49"/>
      <c r="V292" s="49"/>
      <c r="W292" s="57" t="s">
        <v>210</v>
      </c>
      <c r="X292" s="50">
        <v>1</v>
      </c>
      <c r="Y292" s="39" t="s">
        <v>823</v>
      </c>
      <c r="Z292" s="39">
        <v>256</v>
      </c>
      <c r="AA292" s="75"/>
      <c r="AB292" s="75"/>
      <c r="AC292" s="57" t="s">
        <v>396</v>
      </c>
      <c r="AD292" s="487"/>
      <c r="AE292" s="489"/>
      <c r="AF292" s="489"/>
      <c r="AG292" s="57" t="s">
        <v>215</v>
      </c>
      <c r="AH292" s="58" t="s">
        <v>215</v>
      </c>
      <c r="AI292" s="39" t="s">
        <v>210</v>
      </c>
      <c r="AJ292" s="39" t="s">
        <v>215</v>
      </c>
      <c r="AK292" s="39" t="s">
        <v>215</v>
      </c>
      <c r="AL292" s="39" t="s">
        <v>215</v>
      </c>
      <c r="AM292" s="61" t="s">
        <v>215</v>
      </c>
      <c r="AN292" s="50">
        <v>230</v>
      </c>
      <c r="AO292" s="39">
        <v>1.194</v>
      </c>
      <c r="AP292" s="39">
        <v>2.16</v>
      </c>
      <c r="AQ292" s="57">
        <v>32.58</v>
      </c>
      <c r="AR292" s="53"/>
    </row>
    <row r="293" spans="1:44" s="5" customFormat="1" ht="25.5">
      <c r="A293" s="267"/>
      <c r="B293" s="268">
        <v>301</v>
      </c>
      <c r="C293" s="40"/>
      <c r="D293" s="37"/>
      <c r="E293" s="59">
        <v>39476</v>
      </c>
      <c r="F293" s="37" t="s">
        <v>820</v>
      </c>
      <c r="G293" s="37" t="s">
        <v>273</v>
      </c>
      <c r="H293" s="49"/>
      <c r="I293" s="38"/>
      <c r="J293" s="49"/>
      <c r="K293" s="57">
        <v>1</v>
      </c>
      <c r="L293" s="50" t="s">
        <v>821</v>
      </c>
      <c r="M293" s="39">
        <v>2</v>
      </c>
      <c r="N293" s="465">
        <v>2.8</v>
      </c>
      <c r="O293" s="39" t="s">
        <v>822</v>
      </c>
      <c r="P293" s="39">
        <v>2048</v>
      </c>
      <c r="Q293" s="43">
        <v>2</v>
      </c>
      <c r="R293" s="39">
        <v>1</v>
      </c>
      <c r="S293" s="49"/>
      <c r="T293" s="49"/>
      <c r="U293" s="49"/>
      <c r="V293" s="49"/>
      <c r="W293" s="57" t="s">
        <v>210</v>
      </c>
      <c r="X293" s="50">
        <v>1</v>
      </c>
      <c r="Y293" s="39" t="s">
        <v>823</v>
      </c>
      <c r="Z293" s="39">
        <v>256</v>
      </c>
      <c r="AA293" s="75"/>
      <c r="AB293" s="75"/>
      <c r="AC293" s="57" t="s">
        <v>396</v>
      </c>
      <c r="AD293" s="487"/>
      <c r="AE293" s="489"/>
      <c r="AF293" s="489"/>
      <c r="AG293" s="57" t="s">
        <v>215</v>
      </c>
      <c r="AH293" s="58" t="s">
        <v>215</v>
      </c>
      <c r="AI293" s="39" t="s">
        <v>210</v>
      </c>
      <c r="AJ293" s="39" t="s">
        <v>215</v>
      </c>
      <c r="AK293" s="39" t="s">
        <v>215</v>
      </c>
      <c r="AL293" s="39" t="s">
        <v>215</v>
      </c>
      <c r="AM293" s="61" t="s">
        <v>215</v>
      </c>
      <c r="AN293" s="50">
        <v>115</v>
      </c>
      <c r="AO293" s="39">
        <v>1.488</v>
      </c>
      <c r="AP293" s="39">
        <v>2.526</v>
      </c>
      <c r="AQ293" s="57">
        <v>26.81</v>
      </c>
      <c r="AR293" s="53"/>
    </row>
    <row r="294" spans="1:44" s="5" customFormat="1" ht="25.5">
      <c r="A294" s="267"/>
      <c r="B294" s="268">
        <v>302</v>
      </c>
      <c r="C294" s="40"/>
      <c r="D294" s="37"/>
      <c r="E294" s="59">
        <v>39476</v>
      </c>
      <c r="F294" s="37" t="s">
        <v>820</v>
      </c>
      <c r="G294" s="37" t="s">
        <v>273</v>
      </c>
      <c r="H294" s="49"/>
      <c r="I294" s="38"/>
      <c r="J294" s="49"/>
      <c r="K294" s="57">
        <v>1</v>
      </c>
      <c r="L294" s="50" t="s">
        <v>821</v>
      </c>
      <c r="M294" s="39">
        <v>2</v>
      </c>
      <c r="N294" s="465">
        <v>2.8</v>
      </c>
      <c r="O294" s="39" t="s">
        <v>822</v>
      </c>
      <c r="P294" s="39">
        <v>2048</v>
      </c>
      <c r="Q294" s="43">
        <v>2</v>
      </c>
      <c r="R294" s="39">
        <v>1</v>
      </c>
      <c r="S294" s="49"/>
      <c r="T294" s="49"/>
      <c r="U294" s="49"/>
      <c r="V294" s="49"/>
      <c r="W294" s="57" t="s">
        <v>210</v>
      </c>
      <c r="X294" s="50">
        <v>1</v>
      </c>
      <c r="Y294" s="39" t="s">
        <v>823</v>
      </c>
      <c r="Z294" s="39">
        <v>256</v>
      </c>
      <c r="AA294" s="75"/>
      <c r="AB294" s="75"/>
      <c r="AC294" s="57" t="s">
        <v>396</v>
      </c>
      <c r="AD294" s="487"/>
      <c r="AE294" s="489"/>
      <c r="AF294" s="489"/>
      <c r="AG294" s="57" t="s">
        <v>215</v>
      </c>
      <c r="AH294" s="58" t="s">
        <v>215</v>
      </c>
      <c r="AI294" s="39" t="s">
        <v>210</v>
      </c>
      <c r="AJ294" s="39" t="s">
        <v>215</v>
      </c>
      <c r="AK294" s="39" t="s">
        <v>215</v>
      </c>
      <c r="AL294" s="39" t="s">
        <v>215</v>
      </c>
      <c r="AM294" s="61" t="s">
        <v>215</v>
      </c>
      <c r="AN294" s="50">
        <v>230</v>
      </c>
      <c r="AO294" s="39">
        <v>1.59</v>
      </c>
      <c r="AP294" s="39">
        <v>2.61</v>
      </c>
      <c r="AQ294" s="57">
        <v>27</v>
      </c>
      <c r="AR294" s="53"/>
    </row>
    <row r="295" spans="1:44" s="5" customFormat="1" ht="25.5">
      <c r="A295" s="267"/>
      <c r="B295" s="268">
        <v>303</v>
      </c>
      <c r="C295" s="40"/>
      <c r="D295" s="37"/>
      <c r="E295" s="59">
        <v>39499</v>
      </c>
      <c r="F295" s="37" t="s">
        <v>820</v>
      </c>
      <c r="G295" s="37" t="s">
        <v>273</v>
      </c>
      <c r="H295" s="49"/>
      <c r="I295" s="38"/>
      <c r="J295" s="49"/>
      <c r="K295" s="57">
        <v>1</v>
      </c>
      <c r="L295" s="50" t="s">
        <v>821</v>
      </c>
      <c r="M295" s="39">
        <v>2</v>
      </c>
      <c r="N295" s="465">
        <v>3.06</v>
      </c>
      <c r="O295" s="39" t="s">
        <v>822</v>
      </c>
      <c r="P295" s="166">
        <v>4096</v>
      </c>
      <c r="Q295" s="43">
        <v>4</v>
      </c>
      <c r="R295" s="39">
        <v>1</v>
      </c>
      <c r="S295" s="49"/>
      <c r="T295" s="49"/>
      <c r="U295" s="49"/>
      <c r="V295" s="49"/>
      <c r="W295" s="57" t="s">
        <v>210</v>
      </c>
      <c r="X295" s="50">
        <v>1</v>
      </c>
      <c r="Y295" s="39" t="s">
        <v>824</v>
      </c>
      <c r="Z295" s="39">
        <v>512</v>
      </c>
      <c r="AA295" s="75"/>
      <c r="AB295" s="75"/>
      <c r="AC295" s="57" t="s">
        <v>396</v>
      </c>
      <c r="AD295" s="487"/>
      <c r="AE295" s="489"/>
      <c r="AF295" s="489"/>
      <c r="AG295" s="57" t="s">
        <v>215</v>
      </c>
      <c r="AH295" s="58" t="s">
        <v>215</v>
      </c>
      <c r="AI295" s="39" t="s">
        <v>210</v>
      </c>
      <c r="AJ295" s="39" t="s">
        <v>215</v>
      </c>
      <c r="AK295" s="39" t="s">
        <v>215</v>
      </c>
      <c r="AL295" s="39" t="s">
        <v>215</v>
      </c>
      <c r="AM295" s="61" t="s">
        <v>215</v>
      </c>
      <c r="AN295" s="50">
        <v>115</v>
      </c>
      <c r="AO295" s="39">
        <v>1.29</v>
      </c>
      <c r="AP295" s="39">
        <v>2.436</v>
      </c>
      <c r="AQ295" s="57">
        <v>32.82</v>
      </c>
      <c r="AR295" s="53"/>
    </row>
    <row r="296" spans="1:44" ht="25.5">
      <c r="A296" s="267"/>
      <c r="B296" s="268">
        <v>304</v>
      </c>
      <c r="C296" s="40"/>
      <c r="D296" s="37"/>
      <c r="E296" s="59">
        <v>39499</v>
      </c>
      <c r="F296" s="37" t="s">
        <v>820</v>
      </c>
      <c r="G296" s="37" t="s">
        <v>273</v>
      </c>
      <c r="H296" s="49"/>
      <c r="I296" s="38"/>
      <c r="J296" s="49"/>
      <c r="K296" s="57">
        <v>1</v>
      </c>
      <c r="L296" s="50" t="s">
        <v>821</v>
      </c>
      <c r="M296" s="39">
        <v>2</v>
      </c>
      <c r="N296" s="465">
        <v>3.06</v>
      </c>
      <c r="O296" s="39" t="s">
        <v>822</v>
      </c>
      <c r="P296" s="166">
        <v>4096</v>
      </c>
      <c r="Q296" s="43">
        <v>4</v>
      </c>
      <c r="R296" s="39">
        <v>1</v>
      </c>
      <c r="S296" s="49"/>
      <c r="T296" s="49"/>
      <c r="U296" s="49"/>
      <c r="V296" s="49"/>
      <c r="W296" s="57" t="s">
        <v>210</v>
      </c>
      <c r="X296" s="50">
        <v>1</v>
      </c>
      <c r="Y296" s="39" t="s">
        <v>824</v>
      </c>
      <c r="Z296" s="39">
        <v>512</v>
      </c>
      <c r="AA296" s="75"/>
      <c r="AB296" s="75"/>
      <c r="AC296" s="57" t="s">
        <v>396</v>
      </c>
      <c r="AD296" s="487"/>
      <c r="AE296" s="489"/>
      <c r="AF296" s="489"/>
      <c r="AG296" s="57" t="s">
        <v>215</v>
      </c>
      <c r="AH296" s="58" t="s">
        <v>215</v>
      </c>
      <c r="AI296" s="39" t="s">
        <v>210</v>
      </c>
      <c r="AJ296" s="39" t="s">
        <v>215</v>
      </c>
      <c r="AK296" s="39" t="s">
        <v>215</v>
      </c>
      <c r="AL296" s="39" t="s">
        <v>215</v>
      </c>
      <c r="AM296" s="61" t="s">
        <v>215</v>
      </c>
      <c r="AN296" s="50">
        <v>230</v>
      </c>
      <c r="AO296" s="39">
        <v>1.41</v>
      </c>
      <c r="AP296" s="39">
        <v>2.58</v>
      </c>
      <c r="AQ296" s="57">
        <v>33.12</v>
      </c>
      <c r="AR296" s="53"/>
    </row>
    <row r="297" spans="1:44" s="5" customFormat="1" ht="12.75">
      <c r="A297" s="267"/>
      <c r="B297" s="268">
        <v>305</v>
      </c>
      <c r="C297" s="40"/>
      <c r="D297" s="37"/>
      <c r="E297" s="59">
        <v>39674</v>
      </c>
      <c r="F297" s="37" t="s">
        <v>216</v>
      </c>
      <c r="G297" s="37" t="s">
        <v>273</v>
      </c>
      <c r="H297" s="49"/>
      <c r="I297" s="38"/>
      <c r="J297" s="49"/>
      <c r="K297" s="57">
        <v>1</v>
      </c>
      <c r="L297" s="50" t="s">
        <v>821</v>
      </c>
      <c r="M297" s="39">
        <v>2</v>
      </c>
      <c r="N297" s="465">
        <v>2.5</v>
      </c>
      <c r="O297" s="39" t="s">
        <v>822</v>
      </c>
      <c r="P297" s="81">
        <v>2048</v>
      </c>
      <c r="Q297" s="43">
        <v>2</v>
      </c>
      <c r="R297" s="39">
        <v>1</v>
      </c>
      <c r="S297" s="49"/>
      <c r="T297" s="49"/>
      <c r="U297" s="49"/>
      <c r="V297" s="49"/>
      <c r="W297" s="57" t="s">
        <v>210</v>
      </c>
      <c r="X297" s="50">
        <v>1</v>
      </c>
      <c r="Y297" s="39" t="s">
        <v>909</v>
      </c>
      <c r="Z297" s="39">
        <v>512</v>
      </c>
      <c r="AA297" s="75"/>
      <c r="AB297" s="75"/>
      <c r="AC297" s="57" t="s">
        <v>214</v>
      </c>
      <c r="AD297" s="487"/>
      <c r="AE297" s="489"/>
      <c r="AF297" s="489"/>
      <c r="AG297" s="57" t="s">
        <v>215</v>
      </c>
      <c r="AH297" s="58" t="s">
        <v>215</v>
      </c>
      <c r="AI297" s="39" t="s">
        <v>210</v>
      </c>
      <c r="AJ297" s="39" t="s">
        <v>215</v>
      </c>
      <c r="AK297" s="39" t="s">
        <v>215</v>
      </c>
      <c r="AL297" s="39" t="s">
        <v>215</v>
      </c>
      <c r="AM297" s="61" t="s">
        <v>215</v>
      </c>
      <c r="AN297" s="50">
        <v>115</v>
      </c>
      <c r="AO297" s="39">
        <v>0.91</v>
      </c>
      <c r="AP297" s="39">
        <v>1.81</v>
      </c>
      <c r="AQ297" s="57">
        <v>16.84</v>
      </c>
      <c r="AR297" s="53"/>
    </row>
    <row r="298" spans="1:44" s="3" customFormat="1" ht="12.75">
      <c r="A298" s="267"/>
      <c r="B298" s="268">
        <v>306</v>
      </c>
      <c r="C298" s="40"/>
      <c r="D298" s="37"/>
      <c r="E298" s="59">
        <v>39674</v>
      </c>
      <c r="F298" s="37" t="s">
        <v>216</v>
      </c>
      <c r="G298" s="37" t="s">
        <v>273</v>
      </c>
      <c r="H298" s="49"/>
      <c r="I298" s="38"/>
      <c r="J298" s="49"/>
      <c r="K298" s="57">
        <v>1</v>
      </c>
      <c r="L298" s="50" t="s">
        <v>821</v>
      </c>
      <c r="M298" s="39">
        <v>2</v>
      </c>
      <c r="N298" s="465">
        <v>2.5</v>
      </c>
      <c r="O298" s="39" t="s">
        <v>822</v>
      </c>
      <c r="P298" s="81">
        <v>2048</v>
      </c>
      <c r="Q298" s="43">
        <v>2</v>
      </c>
      <c r="R298" s="39">
        <v>1</v>
      </c>
      <c r="S298" s="49"/>
      <c r="T298" s="49"/>
      <c r="U298" s="49"/>
      <c r="V298" s="49"/>
      <c r="W298" s="57" t="s">
        <v>210</v>
      </c>
      <c r="X298" s="50">
        <v>1</v>
      </c>
      <c r="Y298" s="39" t="s">
        <v>909</v>
      </c>
      <c r="Z298" s="39">
        <v>512</v>
      </c>
      <c r="AA298" s="75"/>
      <c r="AB298" s="75"/>
      <c r="AC298" s="57" t="s">
        <v>214</v>
      </c>
      <c r="AD298" s="487"/>
      <c r="AE298" s="489"/>
      <c r="AF298" s="489"/>
      <c r="AG298" s="57" t="s">
        <v>215</v>
      </c>
      <c r="AH298" s="58" t="s">
        <v>215</v>
      </c>
      <c r="AI298" s="39" t="s">
        <v>210</v>
      </c>
      <c r="AJ298" s="39" t="s">
        <v>215</v>
      </c>
      <c r="AK298" s="39" t="s">
        <v>215</v>
      </c>
      <c r="AL298" s="39" t="s">
        <v>215</v>
      </c>
      <c r="AM298" s="61" t="s">
        <v>215</v>
      </c>
      <c r="AN298" s="50">
        <v>230</v>
      </c>
      <c r="AO298" s="39">
        <v>0.95</v>
      </c>
      <c r="AP298" s="39">
        <v>1.86</v>
      </c>
      <c r="AQ298" s="57">
        <v>18.15</v>
      </c>
      <c r="AR298" s="53"/>
    </row>
    <row r="299" spans="1:44" s="5" customFormat="1" ht="14.25">
      <c r="A299" s="267"/>
      <c r="B299" s="268">
        <v>307</v>
      </c>
      <c r="C299" s="40"/>
      <c r="D299" s="37"/>
      <c r="E299" s="59">
        <v>39492</v>
      </c>
      <c r="F299" s="37" t="s">
        <v>216</v>
      </c>
      <c r="G299" s="37" t="s">
        <v>273</v>
      </c>
      <c r="H299" s="49"/>
      <c r="I299" s="38"/>
      <c r="J299" s="49"/>
      <c r="K299" s="57">
        <v>1</v>
      </c>
      <c r="L299" s="50" t="s">
        <v>821</v>
      </c>
      <c r="M299" s="39">
        <v>2</v>
      </c>
      <c r="N299" s="465">
        <v>2.6</v>
      </c>
      <c r="O299" s="39" t="s">
        <v>822</v>
      </c>
      <c r="P299" s="166">
        <v>4096</v>
      </c>
      <c r="Q299" s="43">
        <v>4</v>
      </c>
      <c r="R299" s="39">
        <v>1</v>
      </c>
      <c r="S299" s="49"/>
      <c r="T299" s="49"/>
      <c r="U299" s="49"/>
      <c r="V299" s="49"/>
      <c r="W299" s="57" t="s">
        <v>210</v>
      </c>
      <c r="X299" s="50">
        <v>1</v>
      </c>
      <c r="Y299" s="39" t="s">
        <v>909</v>
      </c>
      <c r="Z299" s="39">
        <v>512</v>
      </c>
      <c r="AA299" s="75"/>
      <c r="AB299" s="75"/>
      <c r="AC299" s="57" t="s">
        <v>214</v>
      </c>
      <c r="AD299" s="487"/>
      <c r="AE299" s="489"/>
      <c r="AF299" s="489"/>
      <c r="AG299" s="57" t="s">
        <v>215</v>
      </c>
      <c r="AH299" s="58" t="s">
        <v>215</v>
      </c>
      <c r="AI299" s="39" t="s">
        <v>210</v>
      </c>
      <c r="AJ299" s="39" t="s">
        <v>215</v>
      </c>
      <c r="AK299" s="39" t="s">
        <v>215</v>
      </c>
      <c r="AL299" s="39" t="s">
        <v>215</v>
      </c>
      <c r="AM299" s="61" t="s">
        <v>215</v>
      </c>
      <c r="AN299" s="50">
        <v>115</v>
      </c>
      <c r="AO299" s="39">
        <v>0.714</v>
      </c>
      <c r="AP299" s="39">
        <v>1.656</v>
      </c>
      <c r="AQ299" s="57">
        <v>18.41</v>
      </c>
      <c r="AR299" s="53"/>
    </row>
    <row r="300" spans="1:44" ht="14.25">
      <c r="A300" s="267"/>
      <c r="B300" s="268">
        <v>308</v>
      </c>
      <c r="C300" s="40"/>
      <c r="D300" s="37"/>
      <c r="E300" s="59">
        <v>39492</v>
      </c>
      <c r="F300" s="37" t="s">
        <v>216</v>
      </c>
      <c r="G300" s="37" t="s">
        <v>273</v>
      </c>
      <c r="H300" s="49"/>
      <c r="I300" s="38"/>
      <c r="J300" s="49"/>
      <c r="K300" s="57">
        <v>1</v>
      </c>
      <c r="L300" s="50" t="s">
        <v>821</v>
      </c>
      <c r="M300" s="39">
        <v>2</v>
      </c>
      <c r="N300" s="465">
        <v>2.6</v>
      </c>
      <c r="O300" s="39" t="s">
        <v>822</v>
      </c>
      <c r="P300" s="166">
        <v>4096</v>
      </c>
      <c r="Q300" s="43">
        <v>4</v>
      </c>
      <c r="R300" s="39">
        <v>1</v>
      </c>
      <c r="S300" s="49"/>
      <c r="T300" s="49"/>
      <c r="U300" s="49"/>
      <c r="V300" s="49"/>
      <c r="W300" s="57" t="s">
        <v>210</v>
      </c>
      <c r="X300" s="50">
        <v>1</v>
      </c>
      <c r="Y300" s="39" t="s">
        <v>909</v>
      </c>
      <c r="Z300" s="39">
        <v>512</v>
      </c>
      <c r="AA300" s="75"/>
      <c r="AB300" s="75"/>
      <c r="AC300" s="57" t="s">
        <v>214</v>
      </c>
      <c r="AD300" s="487"/>
      <c r="AE300" s="489"/>
      <c r="AF300" s="489"/>
      <c r="AG300" s="57" t="s">
        <v>215</v>
      </c>
      <c r="AH300" s="58" t="s">
        <v>215</v>
      </c>
      <c r="AI300" s="39" t="s">
        <v>210</v>
      </c>
      <c r="AJ300" s="39" t="s">
        <v>215</v>
      </c>
      <c r="AK300" s="39" t="s">
        <v>215</v>
      </c>
      <c r="AL300" s="39" t="s">
        <v>215</v>
      </c>
      <c r="AM300" s="61" t="s">
        <v>215</v>
      </c>
      <c r="AN300" s="50">
        <v>230</v>
      </c>
      <c r="AO300" s="39">
        <v>0.75</v>
      </c>
      <c r="AP300" s="39">
        <v>1.686</v>
      </c>
      <c r="AQ300" s="57">
        <v>19.97</v>
      </c>
      <c r="AR300" s="53"/>
    </row>
    <row r="301" spans="1:44" ht="12.75">
      <c r="A301" s="267"/>
      <c r="B301" s="268">
        <v>309</v>
      </c>
      <c r="C301" s="40"/>
      <c r="D301" s="37"/>
      <c r="E301" s="59">
        <v>39506</v>
      </c>
      <c r="F301" s="37" t="s">
        <v>216</v>
      </c>
      <c r="G301" s="37" t="s">
        <v>273</v>
      </c>
      <c r="H301" s="49"/>
      <c r="I301" s="38"/>
      <c r="J301" s="49"/>
      <c r="K301" s="57">
        <v>1</v>
      </c>
      <c r="L301" s="50" t="s">
        <v>821</v>
      </c>
      <c r="M301" s="39">
        <v>2</v>
      </c>
      <c r="N301" s="465">
        <v>2.5</v>
      </c>
      <c r="O301" s="39" t="s">
        <v>822</v>
      </c>
      <c r="P301" s="81">
        <v>2048</v>
      </c>
      <c r="Q301" s="43">
        <v>2</v>
      </c>
      <c r="R301" s="39">
        <v>1</v>
      </c>
      <c r="S301" s="49"/>
      <c r="T301" s="49"/>
      <c r="U301" s="49"/>
      <c r="V301" s="49"/>
      <c r="W301" s="57" t="s">
        <v>210</v>
      </c>
      <c r="X301" s="50">
        <v>1</v>
      </c>
      <c r="Y301" s="39" t="s">
        <v>909</v>
      </c>
      <c r="Z301" s="39">
        <v>512</v>
      </c>
      <c r="AA301" s="75"/>
      <c r="AB301" s="75"/>
      <c r="AC301" s="57" t="s">
        <v>214</v>
      </c>
      <c r="AD301" s="487"/>
      <c r="AE301" s="489"/>
      <c r="AF301" s="489"/>
      <c r="AG301" s="57" t="s">
        <v>215</v>
      </c>
      <c r="AH301" s="58" t="s">
        <v>215</v>
      </c>
      <c r="AI301" s="39" t="s">
        <v>210</v>
      </c>
      <c r="AJ301" s="39" t="s">
        <v>215</v>
      </c>
      <c r="AK301" s="39" t="s">
        <v>215</v>
      </c>
      <c r="AL301" s="39" t="s">
        <v>215</v>
      </c>
      <c r="AM301" s="61" t="s">
        <v>215</v>
      </c>
      <c r="AN301" s="50">
        <v>115</v>
      </c>
      <c r="AO301" s="39">
        <v>0.798</v>
      </c>
      <c r="AP301" s="39">
        <v>1.536</v>
      </c>
      <c r="AQ301" s="57">
        <v>18.21</v>
      </c>
      <c r="AR301" s="53"/>
    </row>
    <row r="302" spans="1:44" s="5" customFormat="1" ht="12.75">
      <c r="A302" s="267"/>
      <c r="B302" s="268">
        <v>310</v>
      </c>
      <c r="C302" s="40"/>
      <c r="D302" s="37"/>
      <c r="E302" s="59">
        <v>39506</v>
      </c>
      <c r="F302" s="37" t="s">
        <v>216</v>
      </c>
      <c r="G302" s="37" t="s">
        <v>273</v>
      </c>
      <c r="H302" s="49"/>
      <c r="I302" s="38"/>
      <c r="J302" s="49"/>
      <c r="K302" s="57">
        <v>1</v>
      </c>
      <c r="L302" s="50" t="s">
        <v>821</v>
      </c>
      <c r="M302" s="39">
        <v>2</v>
      </c>
      <c r="N302" s="465">
        <v>2.5</v>
      </c>
      <c r="O302" s="39" t="s">
        <v>822</v>
      </c>
      <c r="P302" s="81">
        <v>2048</v>
      </c>
      <c r="Q302" s="43">
        <v>2</v>
      </c>
      <c r="R302" s="39">
        <v>1</v>
      </c>
      <c r="S302" s="49"/>
      <c r="T302" s="49"/>
      <c r="U302" s="49"/>
      <c r="V302" s="49"/>
      <c r="W302" s="57" t="s">
        <v>210</v>
      </c>
      <c r="X302" s="50">
        <v>1</v>
      </c>
      <c r="Y302" s="39" t="s">
        <v>909</v>
      </c>
      <c r="Z302" s="39">
        <v>512</v>
      </c>
      <c r="AA302" s="75"/>
      <c r="AB302" s="75"/>
      <c r="AC302" s="57" t="s">
        <v>214</v>
      </c>
      <c r="AD302" s="487"/>
      <c r="AE302" s="489"/>
      <c r="AF302" s="489"/>
      <c r="AG302" s="57" t="s">
        <v>215</v>
      </c>
      <c r="AH302" s="58" t="s">
        <v>215</v>
      </c>
      <c r="AI302" s="39" t="s">
        <v>210</v>
      </c>
      <c r="AJ302" s="39" t="s">
        <v>215</v>
      </c>
      <c r="AK302" s="39" t="s">
        <v>215</v>
      </c>
      <c r="AL302" s="39" t="s">
        <v>215</v>
      </c>
      <c r="AM302" s="61" t="s">
        <v>215</v>
      </c>
      <c r="AN302" s="50">
        <v>230</v>
      </c>
      <c r="AO302" s="39">
        <v>0.822</v>
      </c>
      <c r="AP302" s="39">
        <v>1.56</v>
      </c>
      <c r="AQ302" s="57">
        <v>20.69</v>
      </c>
      <c r="AR302" s="53"/>
    </row>
    <row r="303" spans="1:44" s="5" customFormat="1" ht="14.25">
      <c r="A303" s="267"/>
      <c r="B303" s="268">
        <v>311</v>
      </c>
      <c r="C303" s="40"/>
      <c r="D303" s="37"/>
      <c r="E303" s="59">
        <v>39506</v>
      </c>
      <c r="F303" s="37" t="s">
        <v>216</v>
      </c>
      <c r="G303" s="37" t="s">
        <v>273</v>
      </c>
      <c r="H303" s="49"/>
      <c r="I303" s="38"/>
      <c r="J303" s="49"/>
      <c r="K303" s="57">
        <v>1</v>
      </c>
      <c r="L303" s="50" t="s">
        <v>821</v>
      </c>
      <c r="M303" s="39">
        <v>2</v>
      </c>
      <c r="N303" s="465">
        <v>2.5</v>
      </c>
      <c r="O303" s="39" t="s">
        <v>822</v>
      </c>
      <c r="P303" s="166">
        <v>4096</v>
      </c>
      <c r="Q303" s="43">
        <v>4</v>
      </c>
      <c r="R303" s="39">
        <v>1</v>
      </c>
      <c r="S303" s="49"/>
      <c r="T303" s="49"/>
      <c r="U303" s="49"/>
      <c r="V303" s="49"/>
      <c r="W303" s="57" t="s">
        <v>210</v>
      </c>
      <c r="X303" s="50">
        <v>1</v>
      </c>
      <c r="Y303" s="39" t="s">
        <v>909</v>
      </c>
      <c r="Z303" s="39">
        <v>512</v>
      </c>
      <c r="AA303" s="75"/>
      <c r="AB303" s="75"/>
      <c r="AC303" s="57" t="s">
        <v>214</v>
      </c>
      <c r="AD303" s="487"/>
      <c r="AE303" s="489"/>
      <c r="AF303" s="489"/>
      <c r="AG303" s="57" t="s">
        <v>215</v>
      </c>
      <c r="AH303" s="58" t="s">
        <v>215</v>
      </c>
      <c r="AI303" s="39" t="s">
        <v>210</v>
      </c>
      <c r="AJ303" s="39" t="s">
        <v>215</v>
      </c>
      <c r="AK303" s="39" t="s">
        <v>215</v>
      </c>
      <c r="AL303" s="39" t="s">
        <v>215</v>
      </c>
      <c r="AM303" s="61" t="s">
        <v>215</v>
      </c>
      <c r="AN303" s="50">
        <v>115</v>
      </c>
      <c r="AO303" s="39">
        <v>0.798</v>
      </c>
      <c r="AP303" s="39">
        <v>1.668</v>
      </c>
      <c r="AQ303" s="57">
        <v>18.27</v>
      </c>
      <c r="AR303" s="53"/>
    </row>
    <row r="304" spans="1:238" s="5" customFormat="1" ht="14.25">
      <c r="A304" s="267"/>
      <c r="B304" s="268">
        <v>312</v>
      </c>
      <c r="C304" s="40"/>
      <c r="D304" s="37"/>
      <c r="E304" s="59">
        <v>39506</v>
      </c>
      <c r="F304" s="37" t="s">
        <v>216</v>
      </c>
      <c r="G304" s="37" t="s">
        <v>273</v>
      </c>
      <c r="H304" s="49"/>
      <c r="I304" s="38"/>
      <c r="J304" s="49"/>
      <c r="K304" s="57">
        <v>1</v>
      </c>
      <c r="L304" s="50" t="s">
        <v>821</v>
      </c>
      <c r="M304" s="39">
        <v>2</v>
      </c>
      <c r="N304" s="465">
        <v>2.5</v>
      </c>
      <c r="O304" s="39" t="s">
        <v>822</v>
      </c>
      <c r="P304" s="166">
        <v>4096</v>
      </c>
      <c r="Q304" s="43">
        <v>4</v>
      </c>
      <c r="R304" s="39">
        <v>1</v>
      </c>
      <c r="S304" s="49"/>
      <c r="T304" s="49"/>
      <c r="U304" s="49"/>
      <c r="V304" s="49"/>
      <c r="W304" s="57" t="s">
        <v>210</v>
      </c>
      <c r="X304" s="50">
        <v>1</v>
      </c>
      <c r="Y304" s="39" t="s">
        <v>909</v>
      </c>
      <c r="Z304" s="39">
        <v>512</v>
      </c>
      <c r="AA304" s="75"/>
      <c r="AB304" s="75"/>
      <c r="AC304" s="57" t="s">
        <v>214</v>
      </c>
      <c r="AD304" s="487"/>
      <c r="AE304" s="489"/>
      <c r="AF304" s="489"/>
      <c r="AG304" s="57" t="s">
        <v>215</v>
      </c>
      <c r="AH304" s="58" t="s">
        <v>215</v>
      </c>
      <c r="AI304" s="39" t="s">
        <v>210</v>
      </c>
      <c r="AJ304" s="39" t="s">
        <v>215</v>
      </c>
      <c r="AK304" s="39" t="s">
        <v>215</v>
      </c>
      <c r="AL304" s="39" t="s">
        <v>215</v>
      </c>
      <c r="AM304" s="61" t="s">
        <v>215</v>
      </c>
      <c r="AN304" s="50">
        <v>230</v>
      </c>
      <c r="AO304" s="39">
        <v>0.822</v>
      </c>
      <c r="AP304" s="39">
        <v>1.704</v>
      </c>
      <c r="AQ304" s="57">
        <v>19.9</v>
      </c>
      <c r="AR304" s="53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</row>
    <row r="305" spans="1:44" s="5" customFormat="1" ht="12.75">
      <c r="A305" s="267"/>
      <c r="B305" s="268">
        <v>313</v>
      </c>
      <c r="C305" s="40"/>
      <c r="D305" s="37"/>
      <c r="E305" s="59">
        <v>39490</v>
      </c>
      <c r="F305" s="37" t="s">
        <v>216</v>
      </c>
      <c r="G305" s="37" t="s">
        <v>217</v>
      </c>
      <c r="H305" s="49"/>
      <c r="I305" s="38"/>
      <c r="J305" s="49"/>
      <c r="K305" s="57">
        <v>1</v>
      </c>
      <c r="L305" s="50" t="s">
        <v>821</v>
      </c>
      <c r="M305" s="39">
        <v>2</v>
      </c>
      <c r="N305" s="465">
        <v>2.4</v>
      </c>
      <c r="O305" s="39" t="s">
        <v>822</v>
      </c>
      <c r="P305" s="81">
        <v>2048</v>
      </c>
      <c r="Q305" s="43">
        <v>2</v>
      </c>
      <c r="R305" s="39">
        <v>1</v>
      </c>
      <c r="S305" s="49"/>
      <c r="T305" s="49"/>
      <c r="U305" s="49"/>
      <c r="V305" s="49"/>
      <c r="W305" s="57" t="s">
        <v>215</v>
      </c>
      <c r="X305" s="50">
        <v>0</v>
      </c>
      <c r="Y305" s="39" t="s">
        <v>490</v>
      </c>
      <c r="Z305" s="39">
        <v>144</v>
      </c>
      <c r="AA305" s="75"/>
      <c r="AB305" s="75"/>
      <c r="AC305" s="57" t="s">
        <v>214</v>
      </c>
      <c r="AD305" s="487"/>
      <c r="AE305" s="489"/>
      <c r="AF305" s="489"/>
      <c r="AG305" s="57" t="s">
        <v>215</v>
      </c>
      <c r="AH305" s="58" t="s">
        <v>215</v>
      </c>
      <c r="AI305" s="39" t="s">
        <v>210</v>
      </c>
      <c r="AJ305" s="39" t="s">
        <v>215</v>
      </c>
      <c r="AK305" s="39" t="s">
        <v>215</v>
      </c>
      <c r="AL305" s="39" t="s">
        <v>215</v>
      </c>
      <c r="AM305" s="61" t="s">
        <v>215</v>
      </c>
      <c r="AN305" s="50">
        <v>115</v>
      </c>
      <c r="AO305" s="39">
        <v>0.546</v>
      </c>
      <c r="AP305" s="39">
        <v>1.344</v>
      </c>
      <c r="AQ305" s="57">
        <v>10.13</v>
      </c>
      <c r="AR305" s="53"/>
    </row>
    <row r="306" spans="1:44" ht="12.75">
      <c r="A306" s="267"/>
      <c r="B306" s="268">
        <v>314</v>
      </c>
      <c r="C306" s="40"/>
      <c r="D306" s="37"/>
      <c r="E306" s="71">
        <v>39490</v>
      </c>
      <c r="F306" s="37" t="s">
        <v>216</v>
      </c>
      <c r="G306" s="37" t="s">
        <v>217</v>
      </c>
      <c r="H306" s="38"/>
      <c r="I306" s="38"/>
      <c r="J306" s="38"/>
      <c r="K306" s="57">
        <v>1</v>
      </c>
      <c r="L306" s="50" t="s">
        <v>821</v>
      </c>
      <c r="M306" s="39">
        <v>2</v>
      </c>
      <c r="N306" s="473">
        <v>2.4</v>
      </c>
      <c r="O306" s="39" t="s">
        <v>822</v>
      </c>
      <c r="P306" s="81">
        <v>2048</v>
      </c>
      <c r="Q306" s="43">
        <v>2</v>
      </c>
      <c r="R306" s="62">
        <v>1</v>
      </c>
      <c r="S306" s="38"/>
      <c r="T306" s="38"/>
      <c r="U306" s="38"/>
      <c r="V306" s="38"/>
      <c r="W306" s="52" t="s">
        <v>215</v>
      </c>
      <c r="X306" s="36">
        <v>0</v>
      </c>
      <c r="Y306" s="39" t="s">
        <v>490</v>
      </c>
      <c r="Z306" s="62">
        <v>144</v>
      </c>
      <c r="AA306" s="38"/>
      <c r="AB306" s="38"/>
      <c r="AC306" s="52" t="s">
        <v>214</v>
      </c>
      <c r="AD306" s="493"/>
      <c r="AE306" s="494"/>
      <c r="AF306" s="494"/>
      <c r="AG306" s="57" t="s">
        <v>215</v>
      </c>
      <c r="AH306" s="58" t="s">
        <v>215</v>
      </c>
      <c r="AI306" s="39" t="s">
        <v>210</v>
      </c>
      <c r="AJ306" s="39" t="s">
        <v>215</v>
      </c>
      <c r="AK306" s="39" t="s">
        <v>215</v>
      </c>
      <c r="AL306" s="39" t="s">
        <v>215</v>
      </c>
      <c r="AM306" s="61" t="s">
        <v>215</v>
      </c>
      <c r="AN306" s="36">
        <v>230</v>
      </c>
      <c r="AO306" s="62">
        <v>0.588</v>
      </c>
      <c r="AP306" s="62">
        <v>1.428</v>
      </c>
      <c r="AQ306" s="69">
        <v>11.76</v>
      </c>
      <c r="AR306" s="70"/>
    </row>
    <row r="307" spans="1:44" ht="14.25">
      <c r="A307" s="267"/>
      <c r="B307" s="268">
        <v>315</v>
      </c>
      <c r="C307" s="40"/>
      <c r="D307" s="37"/>
      <c r="E307" s="71">
        <v>39490</v>
      </c>
      <c r="F307" s="37" t="s">
        <v>216</v>
      </c>
      <c r="G307" s="37" t="s">
        <v>217</v>
      </c>
      <c r="H307" s="38"/>
      <c r="I307" s="38"/>
      <c r="J307" s="38"/>
      <c r="K307" s="57">
        <v>1</v>
      </c>
      <c r="L307" s="50" t="s">
        <v>821</v>
      </c>
      <c r="M307" s="39">
        <v>2</v>
      </c>
      <c r="N307" s="473">
        <v>2.4</v>
      </c>
      <c r="O307" s="39" t="s">
        <v>822</v>
      </c>
      <c r="P307" s="166">
        <v>4096</v>
      </c>
      <c r="Q307" s="43">
        <v>4</v>
      </c>
      <c r="R307" s="62">
        <v>1</v>
      </c>
      <c r="S307" s="38"/>
      <c r="T307" s="38"/>
      <c r="U307" s="38"/>
      <c r="V307" s="38"/>
      <c r="W307" s="52" t="s">
        <v>215</v>
      </c>
      <c r="X307" s="36">
        <v>0</v>
      </c>
      <c r="Y307" s="39" t="s">
        <v>490</v>
      </c>
      <c r="Z307" s="62">
        <v>144</v>
      </c>
      <c r="AA307" s="38"/>
      <c r="AB307" s="38"/>
      <c r="AC307" s="52" t="s">
        <v>214</v>
      </c>
      <c r="AD307" s="493"/>
      <c r="AE307" s="494"/>
      <c r="AF307" s="494"/>
      <c r="AG307" s="57" t="s">
        <v>215</v>
      </c>
      <c r="AH307" s="58" t="s">
        <v>215</v>
      </c>
      <c r="AI307" s="39" t="s">
        <v>210</v>
      </c>
      <c r="AJ307" s="39" t="s">
        <v>215</v>
      </c>
      <c r="AK307" s="39" t="s">
        <v>215</v>
      </c>
      <c r="AL307" s="39" t="s">
        <v>215</v>
      </c>
      <c r="AM307" s="61" t="s">
        <v>215</v>
      </c>
      <c r="AN307" s="36">
        <v>115</v>
      </c>
      <c r="AO307" s="62">
        <v>0.552</v>
      </c>
      <c r="AP307" s="62">
        <v>1.566</v>
      </c>
      <c r="AQ307" s="69">
        <v>10.4</v>
      </c>
      <c r="AR307" s="70"/>
    </row>
    <row r="308" spans="1:44" ht="14.25">
      <c r="A308" s="267"/>
      <c r="B308" s="268">
        <v>316</v>
      </c>
      <c r="C308" s="40"/>
      <c r="D308" s="37"/>
      <c r="E308" s="71">
        <v>39490</v>
      </c>
      <c r="F308" s="37" t="s">
        <v>216</v>
      </c>
      <c r="G308" s="37" t="s">
        <v>217</v>
      </c>
      <c r="H308" s="38"/>
      <c r="I308" s="283"/>
      <c r="J308" s="38"/>
      <c r="K308" s="57">
        <v>1</v>
      </c>
      <c r="L308" s="50" t="s">
        <v>821</v>
      </c>
      <c r="M308" s="39">
        <v>2</v>
      </c>
      <c r="N308" s="473">
        <v>2.4</v>
      </c>
      <c r="O308" s="39" t="s">
        <v>822</v>
      </c>
      <c r="P308" s="166">
        <v>4096</v>
      </c>
      <c r="Q308" s="43">
        <v>4</v>
      </c>
      <c r="R308" s="62">
        <v>1</v>
      </c>
      <c r="S308" s="38"/>
      <c r="T308" s="38"/>
      <c r="U308" s="38"/>
      <c r="V308" s="38"/>
      <c r="W308" s="52" t="s">
        <v>215</v>
      </c>
      <c r="X308" s="36">
        <v>0</v>
      </c>
      <c r="Y308" s="39" t="s">
        <v>490</v>
      </c>
      <c r="Z308" s="62">
        <v>144</v>
      </c>
      <c r="AA308" s="38"/>
      <c r="AB308" s="38"/>
      <c r="AC308" s="52" t="s">
        <v>214</v>
      </c>
      <c r="AD308" s="493"/>
      <c r="AE308" s="494"/>
      <c r="AF308" s="494"/>
      <c r="AG308" s="57" t="s">
        <v>215</v>
      </c>
      <c r="AH308" s="58" t="s">
        <v>215</v>
      </c>
      <c r="AI308" s="39" t="s">
        <v>210</v>
      </c>
      <c r="AJ308" s="39" t="s">
        <v>215</v>
      </c>
      <c r="AK308" s="39" t="s">
        <v>215</v>
      </c>
      <c r="AL308" s="39" t="s">
        <v>215</v>
      </c>
      <c r="AM308" s="61" t="s">
        <v>215</v>
      </c>
      <c r="AN308" s="36">
        <v>230</v>
      </c>
      <c r="AO308" s="62">
        <v>0.588</v>
      </c>
      <c r="AP308" s="62">
        <v>1.656</v>
      </c>
      <c r="AQ308" s="69">
        <v>12</v>
      </c>
      <c r="AR308" s="70"/>
    </row>
    <row r="309" spans="1:44" s="5" customFormat="1" ht="12.75">
      <c r="A309" s="267"/>
      <c r="B309" s="268">
        <v>317</v>
      </c>
      <c r="C309" s="40"/>
      <c r="D309" s="37"/>
      <c r="E309" s="71">
        <v>39434</v>
      </c>
      <c r="F309" s="37" t="s">
        <v>216</v>
      </c>
      <c r="G309" s="37" t="s">
        <v>217</v>
      </c>
      <c r="H309" s="38"/>
      <c r="I309" s="283"/>
      <c r="J309" s="38"/>
      <c r="K309" s="57">
        <v>1</v>
      </c>
      <c r="L309" s="50" t="s">
        <v>821</v>
      </c>
      <c r="M309" s="39">
        <v>2</v>
      </c>
      <c r="N309" s="473">
        <v>1.6</v>
      </c>
      <c r="O309" s="39" t="s">
        <v>822</v>
      </c>
      <c r="P309" s="81">
        <v>2048</v>
      </c>
      <c r="Q309" s="43">
        <v>2</v>
      </c>
      <c r="R309" s="62">
        <v>1</v>
      </c>
      <c r="S309" s="38"/>
      <c r="T309" s="38"/>
      <c r="U309" s="38"/>
      <c r="V309" s="38"/>
      <c r="W309" s="52" t="s">
        <v>215</v>
      </c>
      <c r="X309" s="36">
        <v>0</v>
      </c>
      <c r="Y309" s="39" t="s">
        <v>490</v>
      </c>
      <c r="Z309" s="62">
        <v>144</v>
      </c>
      <c r="AA309" s="38"/>
      <c r="AB309" s="38"/>
      <c r="AC309" s="52" t="s">
        <v>214</v>
      </c>
      <c r="AD309" s="493"/>
      <c r="AE309" s="494"/>
      <c r="AF309" s="494"/>
      <c r="AG309" s="57" t="s">
        <v>215</v>
      </c>
      <c r="AH309" s="58" t="s">
        <v>475</v>
      </c>
      <c r="AI309" s="39" t="s">
        <v>475</v>
      </c>
      <c r="AJ309" s="39" t="s">
        <v>215</v>
      </c>
      <c r="AK309" s="39" t="s">
        <v>475</v>
      </c>
      <c r="AL309" s="39" t="s">
        <v>475</v>
      </c>
      <c r="AM309" s="61" t="s">
        <v>475</v>
      </c>
      <c r="AN309" s="36">
        <v>115</v>
      </c>
      <c r="AO309" s="62">
        <v>0.463</v>
      </c>
      <c r="AP309" s="62">
        <v>0.696</v>
      </c>
      <c r="AQ309" s="69">
        <v>5.68</v>
      </c>
      <c r="AR309" s="76"/>
    </row>
    <row r="310" spans="1:44" s="5" customFormat="1" ht="12.75">
      <c r="A310" s="267"/>
      <c r="B310" s="268">
        <v>318</v>
      </c>
      <c r="C310" s="40"/>
      <c r="D310" s="37"/>
      <c r="E310" s="71">
        <v>39434</v>
      </c>
      <c r="F310" s="37" t="s">
        <v>216</v>
      </c>
      <c r="G310" s="37" t="s">
        <v>217</v>
      </c>
      <c r="H310" s="38"/>
      <c r="I310" s="38"/>
      <c r="J310" s="38"/>
      <c r="K310" s="57">
        <v>1</v>
      </c>
      <c r="L310" s="50" t="s">
        <v>821</v>
      </c>
      <c r="M310" s="39">
        <v>2</v>
      </c>
      <c r="N310" s="473">
        <v>1.6</v>
      </c>
      <c r="O310" s="39" t="s">
        <v>822</v>
      </c>
      <c r="P310" s="81">
        <v>2048</v>
      </c>
      <c r="Q310" s="43">
        <v>2</v>
      </c>
      <c r="R310" s="62">
        <v>1</v>
      </c>
      <c r="S310" s="38"/>
      <c r="T310" s="38"/>
      <c r="U310" s="38"/>
      <c r="V310" s="38"/>
      <c r="W310" s="52" t="s">
        <v>215</v>
      </c>
      <c r="X310" s="36">
        <v>0</v>
      </c>
      <c r="Y310" s="39" t="s">
        <v>490</v>
      </c>
      <c r="Z310" s="62">
        <v>144</v>
      </c>
      <c r="AA310" s="38"/>
      <c r="AB310" s="38"/>
      <c r="AC310" s="52" t="s">
        <v>214</v>
      </c>
      <c r="AD310" s="493"/>
      <c r="AE310" s="494"/>
      <c r="AF310" s="494"/>
      <c r="AG310" s="57" t="s">
        <v>215</v>
      </c>
      <c r="AH310" s="58" t="s">
        <v>475</v>
      </c>
      <c r="AI310" s="39" t="s">
        <v>475</v>
      </c>
      <c r="AJ310" s="39" t="s">
        <v>215</v>
      </c>
      <c r="AK310" s="39" t="s">
        <v>475</v>
      </c>
      <c r="AL310" s="39" t="s">
        <v>475</v>
      </c>
      <c r="AM310" s="61" t="s">
        <v>475</v>
      </c>
      <c r="AN310" s="36">
        <v>230</v>
      </c>
      <c r="AO310" s="62">
        <v>0.564</v>
      </c>
      <c r="AP310" s="62">
        <v>0.828</v>
      </c>
      <c r="AQ310" s="69">
        <v>5.99</v>
      </c>
      <c r="AR310" s="76"/>
    </row>
    <row r="311" spans="1:44" s="5" customFormat="1" ht="12.75">
      <c r="A311" s="267"/>
      <c r="B311" s="268">
        <v>319</v>
      </c>
      <c r="C311" s="40"/>
      <c r="D311" s="37"/>
      <c r="E311" s="71">
        <v>39451</v>
      </c>
      <c r="F311" s="37" t="s">
        <v>216</v>
      </c>
      <c r="G311" s="37" t="s">
        <v>217</v>
      </c>
      <c r="H311" s="49"/>
      <c r="I311" s="38"/>
      <c r="J311" s="38"/>
      <c r="K311" s="57">
        <v>1</v>
      </c>
      <c r="L311" s="50" t="s">
        <v>821</v>
      </c>
      <c r="M311" s="39">
        <v>2</v>
      </c>
      <c r="N311" s="473">
        <v>1.6</v>
      </c>
      <c r="O311" s="39" t="s">
        <v>822</v>
      </c>
      <c r="P311" s="39">
        <v>2048</v>
      </c>
      <c r="Q311" s="43">
        <v>2</v>
      </c>
      <c r="R311" s="62">
        <v>1</v>
      </c>
      <c r="S311" s="38"/>
      <c r="T311" s="38"/>
      <c r="U311" s="49"/>
      <c r="V311" s="38"/>
      <c r="W311" s="52" t="s">
        <v>215</v>
      </c>
      <c r="X311" s="36">
        <v>0</v>
      </c>
      <c r="Y311" s="39" t="s">
        <v>490</v>
      </c>
      <c r="Z311" s="62">
        <v>144</v>
      </c>
      <c r="AA311" s="38"/>
      <c r="AB311" s="75"/>
      <c r="AC311" s="52" t="s">
        <v>214</v>
      </c>
      <c r="AD311" s="493"/>
      <c r="AE311" s="494"/>
      <c r="AF311" s="488"/>
      <c r="AG311" s="57" t="s">
        <v>215</v>
      </c>
      <c r="AH311" s="58" t="s">
        <v>475</v>
      </c>
      <c r="AI311" s="39" t="s">
        <v>475</v>
      </c>
      <c r="AJ311" s="39" t="s">
        <v>215</v>
      </c>
      <c r="AK311" s="39" t="s">
        <v>210</v>
      </c>
      <c r="AL311" s="39" t="s">
        <v>475</v>
      </c>
      <c r="AM311" s="61" t="s">
        <v>475</v>
      </c>
      <c r="AN311" s="50">
        <v>115</v>
      </c>
      <c r="AO311" s="39">
        <v>0.458</v>
      </c>
      <c r="AP311" s="39">
        <v>0.697</v>
      </c>
      <c r="AQ311" s="57">
        <v>5.54</v>
      </c>
      <c r="AR311" s="76"/>
    </row>
    <row r="312" spans="1:44" ht="12.75">
      <c r="A312" s="267"/>
      <c r="B312" s="268">
        <v>320</v>
      </c>
      <c r="C312" s="40"/>
      <c r="D312" s="37"/>
      <c r="E312" s="71">
        <v>39451</v>
      </c>
      <c r="F312" s="37" t="s">
        <v>216</v>
      </c>
      <c r="G312" s="37" t="s">
        <v>217</v>
      </c>
      <c r="H312" s="49"/>
      <c r="I312" s="38"/>
      <c r="J312" s="38"/>
      <c r="K312" s="57">
        <v>1</v>
      </c>
      <c r="L312" s="50" t="s">
        <v>821</v>
      </c>
      <c r="M312" s="39">
        <v>2</v>
      </c>
      <c r="N312" s="473">
        <v>1.6</v>
      </c>
      <c r="O312" s="39" t="s">
        <v>822</v>
      </c>
      <c r="P312" s="39">
        <v>2048</v>
      </c>
      <c r="Q312" s="43">
        <v>2</v>
      </c>
      <c r="R312" s="62">
        <v>1</v>
      </c>
      <c r="S312" s="38"/>
      <c r="T312" s="38"/>
      <c r="U312" s="49"/>
      <c r="V312" s="38"/>
      <c r="W312" s="52" t="s">
        <v>215</v>
      </c>
      <c r="X312" s="36">
        <v>0</v>
      </c>
      <c r="Y312" s="39" t="s">
        <v>490</v>
      </c>
      <c r="Z312" s="62">
        <v>144</v>
      </c>
      <c r="AA312" s="38"/>
      <c r="AB312" s="75"/>
      <c r="AC312" s="52" t="s">
        <v>214</v>
      </c>
      <c r="AD312" s="493"/>
      <c r="AE312" s="494"/>
      <c r="AF312" s="488"/>
      <c r="AG312" s="57" t="s">
        <v>215</v>
      </c>
      <c r="AH312" s="58" t="s">
        <v>475</v>
      </c>
      <c r="AI312" s="39" t="s">
        <v>475</v>
      </c>
      <c r="AJ312" s="39" t="s">
        <v>215</v>
      </c>
      <c r="AK312" s="39" t="s">
        <v>210</v>
      </c>
      <c r="AL312" s="39" t="s">
        <v>475</v>
      </c>
      <c r="AM312" s="61" t="s">
        <v>475</v>
      </c>
      <c r="AN312" s="50">
        <v>230</v>
      </c>
      <c r="AO312" s="39">
        <v>0.552</v>
      </c>
      <c r="AP312" s="39">
        <v>0.816</v>
      </c>
      <c r="AQ312" s="57">
        <v>5.9</v>
      </c>
      <c r="AR312" s="76"/>
    </row>
    <row r="313" spans="1:44" s="5" customFormat="1" ht="12.75">
      <c r="A313" s="267"/>
      <c r="B313" s="268">
        <v>321</v>
      </c>
      <c r="C313" s="40"/>
      <c r="D313" s="37"/>
      <c r="E313" s="71">
        <v>39524</v>
      </c>
      <c r="F313" s="37" t="s">
        <v>621</v>
      </c>
      <c r="G313" s="37" t="s">
        <v>273</v>
      </c>
      <c r="H313" s="38"/>
      <c r="I313" s="38"/>
      <c r="J313" s="38"/>
      <c r="K313" s="69">
        <v>1</v>
      </c>
      <c r="L313" s="50" t="s">
        <v>821</v>
      </c>
      <c r="M313" s="62">
        <v>2</v>
      </c>
      <c r="N313" s="473">
        <v>1.83</v>
      </c>
      <c r="O313" s="39" t="s">
        <v>822</v>
      </c>
      <c r="P313" s="83">
        <v>1024</v>
      </c>
      <c r="Q313" s="43">
        <v>1</v>
      </c>
      <c r="R313" s="62">
        <v>1</v>
      </c>
      <c r="S313" s="38"/>
      <c r="T313" s="38"/>
      <c r="U313" s="65"/>
      <c r="V313" s="38"/>
      <c r="W313" s="52" t="s">
        <v>215</v>
      </c>
      <c r="X313" s="36">
        <v>0</v>
      </c>
      <c r="Y313" s="39" t="s">
        <v>2</v>
      </c>
      <c r="Z313" s="62">
        <v>64</v>
      </c>
      <c r="AA313" s="38"/>
      <c r="AB313" s="75"/>
      <c r="AC313" s="52" t="s">
        <v>214</v>
      </c>
      <c r="AD313" s="493"/>
      <c r="AE313" s="494"/>
      <c r="AF313" s="488"/>
      <c r="AG313" s="57" t="s">
        <v>215</v>
      </c>
      <c r="AH313" s="58" t="s">
        <v>215</v>
      </c>
      <c r="AI313" s="39" t="s">
        <v>210</v>
      </c>
      <c r="AJ313" s="39" t="s">
        <v>215</v>
      </c>
      <c r="AK313" s="39" t="s">
        <v>215</v>
      </c>
      <c r="AL313" s="39" t="s">
        <v>215</v>
      </c>
      <c r="AM313" s="61" t="s">
        <v>215</v>
      </c>
      <c r="AN313" s="50">
        <v>115</v>
      </c>
      <c r="AO313" s="39">
        <v>1.194</v>
      </c>
      <c r="AP313" s="39">
        <v>2.514</v>
      </c>
      <c r="AQ313" s="203">
        <v>22.42</v>
      </c>
      <c r="AR313" s="53"/>
    </row>
    <row r="314" spans="1:44" s="5" customFormat="1" ht="12.75">
      <c r="A314" s="267"/>
      <c r="B314" s="268">
        <v>322</v>
      </c>
      <c r="C314" s="40"/>
      <c r="D314" s="37"/>
      <c r="E314" s="71">
        <v>39524</v>
      </c>
      <c r="F314" s="37" t="s">
        <v>621</v>
      </c>
      <c r="G314" s="37" t="s">
        <v>273</v>
      </c>
      <c r="H314" s="38"/>
      <c r="I314" s="38"/>
      <c r="J314" s="38"/>
      <c r="K314" s="69">
        <v>1</v>
      </c>
      <c r="L314" s="50" t="s">
        <v>821</v>
      </c>
      <c r="M314" s="62">
        <v>2</v>
      </c>
      <c r="N314" s="473">
        <v>1.83</v>
      </c>
      <c r="O314" s="39" t="s">
        <v>822</v>
      </c>
      <c r="P314" s="83">
        <v>1024</v>
      </c>
      <c r="Q314" s="43">
        <v>1</v>
      </c>
      <c r="R314" s="62">
        <v>1</v>
      </c>
      <c r="S314" s="38"/>
      <c r="T314" s="38"/>
      <c r="U314" s="65"/>
      <c r="V314" s="38"/>
      <c r="W314" s="52" t="s">
        <v>215</v>
      </c>
      <c r="X314" s="36">
        <v>0</v>
      </c>
      <c r="Y314" s="39" t="s">
        <v>2</v>
      </c>
      <c r="Z314" s="62">
        <v>64</v>
      </c>
      <c r="AA314" s="38"/>
      <c r="AB314" s="75"/>
      <c r="AC314" s="52" t="s">
        <v>214</v>
      </c>
      <c r="AD314" s="493"/>
      <c r="AE314" s="494"/>
      <c r="AF314" s="488"/>
      <c r="AG314" s="57" t="s">
        <v>215</v>
      </c>
      <c r="AH314" s="58" t="s">
        <v>215</v>
      </c>
      <c r="AI314" s="39" t="s">
        <v>210</v>
      </c>
      <c r="AJ314" s="39" t="s">
        <v>215</v>
      </c>
      <c r="AK314" s="39" t="s">
        <v>215</v>
      </c>
      <c r="AL314" s="39" t="s">
        <v>215</v>
      </c>
      <c r="AM314" s="61" t="s">
        <v>215</v>
      </c>
      <c r="AN314" s="50">
        <v>230</v>
      </c>
      <c r="AO314" s="39">
        <v>1.332</v>
      </c>
      <c r="AP314" s="39">
        <v>2.688</v>
      </c>
      <c r="AQ314" s="203">
        <v>22.19</v>
      </c>
      <c r="AR314" s="53"/>
    </row>
    <row r="315" spans="1:44" s="5" customFormat="1" ht="12.75">
      <c r="A315" s="267"/>
      <c r="B315" s="268">
        <v>323</v>
      </c>
      <c r="C315" s="40"/>
      <c r="D315" s="37"/>
      <c r="E315" s="71">
        <v>39524</v>
      </c>
      <c r="F315" s="37" t="s">
        <v>621</v>
      </c>
      <c r="G315" s="37" t="s">
        <v>273</v>
      </c>
      <c r="H315" s="38"/>
      <c r="I315" s="38"/>
      <c r="J315" s="38"/>
      <c r="K315" s="69">
        <v>1</v>
      </c>
      <c r="L315" s="50" t="s">
        <v>821</v>
      </c>
      <c r="M315" s="62">
        <v>2</v>
      </c>
      <c r="N315" s="473">
        <v>2</v>
      </c>
      <c r="O315" s="39" t="s">
        <v>822</v>
      </c>
      <c r="P315" s="39">
        <v>2048</v>
      </c>
      <c r="Q315" s="43">
        <v>2</v>
      </c>
      <c r="R315" s="62">
        <v>1</v>
      </c>
      <c r="S315" s="38"/>
      <c r="T315" s="38"/>
      <c r="U315" s="65"/>
      <c r="V315" s="38"/>
      <c r="W315" s="52" t="s">
        <v>215</v>
      </c>
      <c r="X315" s="36">
        <v>0</v>
      </c>
      <c r="Y315" s="39" t="s">
        <v>2</v>
      </c>
      <c r="Z315" s="62">
        <v>64</v>
      </c>
      <c r="AA315" s="38"/>
      <c r="AB315" s="75"/>
      <c r="AC315" s="52" t="s">
        <v>214</v>
      </c>
      <c r="AD315" s="493"/>
      <c r="AE315" s="494"/>
      <c r="AF315" s="488"/>
      <c r="AG315" s="57" t="s">
        <v>215</v>
      </c>
      <c r="AH315" s="58" t="s">
        <v>215</v>
      </c>
      <c r="AI315" s="39" t="s">
        <v>210</v>
      </c>
      <c r="AJ315" s="39" t="s">
        <v>215</v>
      </c>
      <c r="AK315" s="39" t="s">
        <v>215</v>
      </c>
      <c r="AL315" s="39" t="s">
        <v>215</v>
      </c>
      <c r="AM315" s="61" t="s">
        <v>215</v>
      </c>
      <c r="AN315" s="50">
        <v>115</v>
      </c>
      <c r="AO315" s="39">
        <v>1.158</v>
      </c>
      <c r="AP315" s="39">
        <v>2.532</v>
      </c>
      <c r="AQ315" s="203">
        <v>21.66</v>
      </c>
      <c r="AR315" s="53"/>
    </row>
    <row r="316" spans="1:44" ht="12.75">
      <c r="A316" s="267"/>
      <c r="B316" s="268">
        <v>324</v>
      </c>
      <c r="C316" s="40"/>
      <c r="D316" s="37"/>
      <c r="E316" s="71">
        <v>39524</v>
      </c>
      <c r="F316" s="37" t="s">
        <v>621</v>
      </c>
      <c r="G316" s="37" t="s">
        <v>273</v>
      </c>
      <c r="H316" s="38"/>
      <c r="I316" s="38"/>
      <c r="J316" s="38"/>
      <c r="K316" s="69">
        <v>1</v>
      </c>
      <c r="L316" s="50" t="s">
        <v>821</v>
      </c>
      <c r="M316" s="62">
        <v>2</v>
      </c>
      <c r="N316" s="473">
        <v>2</v>
      </c>
      <c r="O316" s="39" t="s">
        <v>822</v>
      </c>
      <c r="P316" s="39">
        <v>2048</v>
      </c>
      <c r="Q316" s="43">
        <v>2</v>
      </c>
      <c r="R316" s="62">
        <v>1</v>
      </c>
      <c r="S316" s="38"/>
      <c r="T316" s="38"/>
      <c r="U316" s="65"/>
      <c r="V316" s="38"/>
      <c r="W316" s="52" t="s">
        <v>215</v>
      </c>
      <c r="X316" s="36">
        <v>0</v>
      </c>
      <c r="Y316" s="39" t="s">
        <v>2</v>
      </c>
      <c r="Z316" s="62">
        <v>64</v>
      </c>
      <c r="AA316" s="38"/>
      <c r="AB316" s="75"/>
      <c r="AC316" s="52" t="s">
        <v>214</v>
      </c>
      <c r="AD316" s="493"/>
      <c r="AE316" s="494"/>
      <c r="AF316" s="488"/>
      <c r="AG316" s="57" t="s">
        <v>215</v>
      </c>
      <c r="AH316" s="58" t="s">
        <v>215</v>
      </c>
      <c r="AI316" s="39" t="s">
        <v>210</v>
      </c>
      <c r="AJ316" s="39" t="s">
        <v>215</v>
      </c>
      <c r="AK316" s="39" t="s">
        <v>215</v>
      </c>
      <c r="AL316" s="39" t="s">
        <v>215</v>
      </c>
      <c r="AM316" s="61" t="s">
        <v>215</v>
      </c>
      <c r="AN316" s="50">
        <v>230</v>
      </c>
      <c r="AO316" s="39">
        <v>1.302</v>
      </c>
      <c r="AP316" s="39">
        <v>2.712</v>
      </c>
      <c r="AQ316" s="203">
        <v>22.91</v>
      </c>
      <c r="AR316" s="53"/>
    </row>
    <row r="317" spans="1:44" ht="25.5">
      <c r="A317" s="267"/>
      <c r="B317" s="268">
        <v>325</v>
      </c>
      <c r="C317" s="297"/>
      <c r="D317" s="119"/>
      <c r="E317" s="121">
        <v>39685</v>
      </c>
      <c r="F317" s="126" t="s">
        <v>621</v>
      </c>
      <c r="G317" s="119"/>
      <c r="H317" s="111"/>
      <c r="I317" s="129" t="s">
        <v>112</v>
      </c>
      <c r="J317" s="111" t="s">
        <v>113</v>
      </c>
      <c r="K317" s="259">
        <v>1</v>
      </c>
      <c r="L317" s="297" t="s">
        <v>114</v>
      </c>
      <c r="M317" s="114">
        <v>4</v>
      </c>
      <c r="N317" s="474">
        <v>2</v>
      </c>
      <c r="O317" s="114" t="s">
        <v>115</v>
      </c>
      <c r="P317" s="114">
        <v>1024</v>
      </c>
      <c r="Q317" s="43">
        <v>1</v>
      </c>
      <c r="R317" s="110">
        <v>1</v>
      </c>
      <c r="S317" s="111">
        <v>320</v>
      </c>
      <c r="T317" s="111" t="s">
        <v>673</v>
      </c>
      <c r="U317" s="111"/>
      <c r="V317" s="111"/>
      <c r="W317" s="259" t="s">
        <v>215</v>
      </c>
      <c r="X317" s="116">
        <v>0</v>
      </c>
      <c r="Y317" s="110" t="s">
        <v>116</v>
      </c>
      <c r="Z317" s="110"/>
      <c r="AA317" s="115" t="s">
        <v>117</v>
      </c>
      <c r="AB317" s="115"/>
      <c r="AC317" s="259" t="s">
        <v>214</v>
      </c>
      <c r="AD317" s="522" t="s">
        <v>35</v>
      </c>
      <c r="AE317" s="523" t="s">
        <v>118</v>
      </c>
      <c r="AF317" s="523"/>
      <c r="AG317" s="259" t="s">
        <v>210</v>
      </c>
      <c r="AH317" s="210" t="s">
        <v>215</v>
      </c>
      <c r="AI317" s="110" t="s">
        <v>215</v>
      </c>
      <c r="AJ317" s="110" t="s">
        <v>210</v>
      </c>
      <c r="AK317" s="110" t="s">
        <v>215</v>
      </c>
      <c r="AL317" s="110" t="s">
        <v>484</v>
      </c>
      <c r="AM317" s="174" t="s">
        <v>484</v>
      </c>
      <c r="AN317" s="110">
        <v>115</v>
      </c>
      <c r="AO317" s="117">
        <v>1.21</v>
      </c>
      <c r="AP317" s="117">
        <v>2.79</v>
      </c>
      <c r="AQ317" s="319">
        <v>56.04</v>
      </c>
      <c r="AR317" s="120"/>
    </row>
    <row r="318" spans="1:44" s="5" customFormat="1" ht="25.5">
      <c r="A318" s="267"/>
      <c r="B318" s="268">
        <v>326</v>
      </c>
      <c r="C318" s="297"/>
      <c r="D318" s="119"/>
      <c r="E318" s="121">
        <v>39685</v>
      </c>
      <c r="F318" s="126" t="s">
        <v>621</v>
      </c>
      <c r="G318" s="119"/>
      <c r="H318" s="111"/>
      <c r="I318" s="129" t="s">
        <v>112</v>
      </c>
      <c r="J318" s="111" t="s">
        <v>113</v>
      </c>
      <c r="K318" s="259">
        <v>1</v>
      </c>
      <c r="L318" s="297" t="s">
        <v>119</v>
      </c>
      <c r="M318" s="114">
        <v>4</v>
      </c>
      <c r="N318" s="474">
        <v>2.3</v>
      </c>
      <c r="O318" s="114" t="s">
        <v>115</v>
      </c>
      <c r="P318" s="114">
        <v>1024</v>
      </c>
      <c r="Q318" s="43">
        <v>1</v>
      </c>
      <c r="R318" s="110">
        <v>1</v>
      </c>
      <c r="S318" s="111">
        <v>320</v>
      </c>
      <c r="T318" s="111" t="s">
        <v>673</v>
      </c>
      <c r="U318" s="111"/>
      <c r="V318" s="111"/>
      <c r="W318" s="259" t="s">
        <v>215</v>
      </c>
      <c r="X318" s="116">
        <v>0</v>
      </c>
      <c r="Y318" s="110" t="s">
        <v>116</v>
      </c>
      <c r="Z318" s="110"/>
      <c r="AA318" s="115" t="s">
        <v>117</v>
      </c>
      <c r="AB318" s="115"/>
      <c r="AC318" s="259" t="s">
        <v>214</v>
      </c>
      <c r="AD318" s="522" t="s">
        <v>35</v>
      </c>
      <c r="AE318" s="523" t="s">
        <v>118</v>
      </c>
      <c r="AF318" s="523"/>
      <c r="AG318" s="259" t="s">
        <v>210</v>
      </c>
      <c r="AH318" s="210" t="s">
        <v>215</v>
      </c>
      <c r="AI318" s="110" t="s">
        <v>215</v>
      </c>
      <c r="AJ318" s="110" t="s">
        <v>210</v>
      </c>
      <c r="AK318" s="110" t="s">
        <v>215</v>
      </c>
      <c r="AL318" s="110" t="s">
        <v>484</v>
      </c>
      <c r="AM318" s="174" t="s">
        <v>484</v>
      </c>
      <c r="AN318" s="110">
        <v>115</v>
      </c>
      <c r="AO318" s="117">
        <v>1.21</v>
      </c>
      <c r="AP318" s="117">
        <v>2.81</v>
      </c>
      <c r="AQ318" s="319">
        <v>62.1</v>
      </c>
      <c r="AR318" s="120"/>
    </row>
    <row r="319" spans="1:44" ht="25.5">
      <c r="A319" s="267"/>
      <c r="B319" s="268">
        <v>327</v>
      </c>
      <c r="C319" s="297"/>
      <c r="D319" s="119"/>
      <c r="E319" s="121">
        <v>39685</v>
      </c>
      <c r="F319" s="126" t="s">
        <v>621</v>
      </c>
      <c r="G319" s="119"/>
      <c r="H319" s="111"/>
      <c r="I319" s="129" t="s">
        <v>112</v>
      </c>
      <c r="J319" s="111" t="s">
        <v>113</v>
      </c>
      <c r="K319" s="259">
        <v>1</v>
      </c>
      <c r="L319" s="297" t="s">
        <v>120</v>
      </c>
      <c r="M319" s="114">
        <v>2</v>
      </c>
      <c r="N319" s="474">
        <v>2.5</v>
      </c>
      <c r="O319" s="114" t="s">
        <v>115</v>
      </c>
      <c r="P319" s="114">
        <v>1024</v>
      </c>
      <c r="Q319" s="43">
        <v>1</v>
      </c>
      <c r="R319" s="110">
        <v>1</v>
      </c>
      <c r="S319" s="111">
        <v>320</v>
      </c>
      <c r="T319" s="111" t="s">
        <v>673</v>
      </c>
      <c r="U319" s="111"/>
      <c r="V319" s="111"/>
      <c r="W319" s="259" t="s">
        <v>215</v>
      </c>
      <c r="X319" s="116">
        <v>0</v>
      </c>
      <c r="Y319" s="110" t="s">
        <v>116</v>
      </c>
      <c r="Z319" s="110"/>
      <c r="AA319" s="115" t="s">
        <v>117</v>
      </c>
      <c r="AB319" s="115"/>
      <c r="AC319" s="259" t="s">
        <v>214</v>
      </c>
      <c r="AD319" s="522" t="s">
        <v>35</v>
      </c>
      <c r="AE319" s="523" t="s">
        <v>118</v>
      </c>
      <c r="AF319" s="523"/>
      <c r="AG319" s="259" t="s">
        <v>210</v>
      </c>
      <c r="AH319" s="210" t="s">
        <v>215</v>
      </c>
      <c r="AI319" s="110" t="s">
        <v>215</v>
      </c>
      <c r="AJ319" s="110" t="s">
        <v>210</v>
      </c>
      <c r="AK319" s="110" t="s">
        <v>215</v>
      </c>
      <c r="AL319" s="110" t="s">
        <v>484</v>
      </c>
      <c r="AM319" s="174" t="s">
        <v>484</v>
      </c>
      <c r="AN319" s="110">
        <v>115</v>
      </c>
      <c r="AO319" s="117">
        <v>1.22</v>
      </c>
      <c r="AP319" s="117">
        <v>2.56</v>
      </c>
      <c r="AQ319" s="319">
        <v>38.3</v>
      </c>
      <c r="AR319" s="120"/>
    </row>
    <row r="320" spans="1:44" ht="25.5">
      <c r="A320" s="267"/>
      <c r="B320" s="268">
        <v>328</v>
      </c>
      <c r="C320" s="297"/>
      <c r="D320" s="119"/>
      <c r="E320" s="121">
        <v>39685</v>
      </c>
      <c r="F320" s="126" t="s">
        <v>621</v>
      </c>
      <c r="G320" s="119"/>
      <c r="H320" s="111"/>
      <c r="I320" s="129" t="s">
        <v>112</v>
      </c>
      <c r="J320" s="111" t="s">
        <v>113</v>
      </c>
      <c r="K320" s="259">
        <v>1</v>
      </c>
      <c r="L320" s="297" t="s">
        <v>121</v>
      </c>
      <c r="M320" s="114">
        <v>2</v>
      </c>
      <c r="N320" s="474">
        <v>3</v>
      </c>
      <c r="O320" s="114" t="s">
        <v>115</v>
      </c>
      <c r="P320" s="114">
        <v>1024</v>
      </c>
      <c r="Q320" s="43">
        <v>1</v>
      </c>
      <c r="R320" s="110">
        <v>1</v>
      </c>
      <c r="S320" s="111">
        <v>320</v>
      </c>
      <c r="T320" s="111" t="s">
        <v>673</v>
      </c>
      <c r="U320" s="111"/>
      <c r="V320" s="111"/>
      <c r="W320" s="259" t="s">
        <v>215</v>
      </c>
      <c r="X320" s="116">
        <v>0</v>
      </c>
      <c r="Y320" s="110" t="s">
        <v>116</v>
      </c>
      <c r="Z320" s="110"/>
      <c r="AA320" s="115" t="s">
        <v>117</v>
      </c>
      <c r="AB320" s="115"/>
      <c r="AC320" s="259" t="s">
        <v>214</v>
      </c>
      <c r="AD320" s="522" t="s">
        <v>35</v>
      </c>
      <c r="AE320" s="523" t="s">
        <v>118</v>
      </c>
      <c r="AF320" s="523"/>
      <c r="AG320" s="259" t="s">
        <v>210</v>
      </c>
      <c r="AH320" s="210" t="s">
        <v>215</v>
      </c>
      <c r="AI320" s="110" t="s">
        <v>215</v>
      </c>
      <c r="AJ320" s="110" t="s">
        <v>210</v>
      </c>
      <c r="AK320" s="110" t="s">
        <v>215</v>
      </c>
      <c r="AL320" s="110" t="s">
        <v>484</v>
      </c>
      <c r="AM320" s="174" t="s">
        <v>484</v>
      </c>
      <c r="AN320" s="110">
        <v>115</v>
      </c>
      <c r="AO320" s="117">
        <v>1.2</v>
      </c>
      <c r="AP320" s="117">
        <v>2.75</v>
      </c>
      <c r="AQ320" s="319">
        <v>42.88</v>
      </c>
      <c r="AR320" s="120"/>
    </row>
    <row r="321" spans="1:44" ht="25.5">
      <c r="A321" s="267"/>
      <c r="B321" s="268">
        <v>329</v>
      </c>
      <c r="C321" s="297"/>
      <c r="D321" s="119"/>
      <c r="E321" s="121">
        <v>39685</v>
      </c>
      <c r="F321" s="126" t="s">
        <v>621</v>
      </c>
      <c r="G321" s="119"/>
      <c r="H321" s="111"/>
      <c r="I321" s="129" t="s">
        <v>112</v>
      </c>
      <c r="J321" s="111" t="s">
        <v>113</v>
      </c>
      <c r="K321" s="259">
        <v>1</v>
      </c>
      <c r="L321" s="297" t="s">
        <v>122</v>
      </c>
      <c r="M321" s="114">
        <v>4</v>
      </c>
      <c r="N321" s="475">
        <v>2.4</v>
      </c>
      <c r="O321" s="114" t="s">
        <v>115</v>
      </c>
      <c r="P321" s="114">
        <v>1024</v>
      </c>
      <c r="Q321" s="43">
        <v>1</v>
      </c>
      <c r="R321" s="110">
        <v>1</v>
      </c>
      <c r="S321" s="111">
        <v>160</v>
      </c>
      <c r="T321" s="111" t="s">
        <v>673</v>
      </c>
      <c r="U321" s="111"/>
      <c r="V321" s="111"/>
      <c r="W321" s="259" t="s">
        <v>215</v>
      </c>
      <c r="X321" s="116">
        <v>0</v>
      </c>
      <c r="Y321" s="110" t="s">
        <v>116</v>
      </c>
      <c r="Z321" s="110"/>
      <c r="AA321" s="115" t="s">
        <v>117</v>
      </c>
      <c r="AB321" s="115"/>
      <c r="AC321" s="259" t="s">
        <v>214</v>
      </c>
      <c r="AD321" s="522" t="s">
        <v>35</v>
      </c>
      <c r="AE321" s="523" t="s">
        <v>118</v>
      </c>
      <c r="AF321" s="523"/>
      <c r="AG321" s="259" t="s">
        <v>210</v>
      </c>
      <c r="AH321" s="210" t="s">
        <v>215</v>
      </c>
      <c r="AI321" s="110" t="s">
        <v>215</v>
      </c>
      <c r="AJ321" s="110" t="s">
        <v>210</v>
      </c>
      <c r="AK321" s="110" t="s">
        <v>215</v>
      </c>
      <c r="AL321" s="110" t="s">
        <v>484</v>
      </c>
      <c r="AM321" s="174" t="s">
        <v>484</v>
      </c>
      <c r="AN321" s="110">
        <v>115</v>
      </c>
      <c r="AO321" s="117">
        <v>1.82</v>
      </c>
      <c r="AP321" s="117">
        <v>2.88</v>
      </c>
      <c r="AQ321" s="319">
        <v>60.54</v>
      </c>
      <c r="AR321" s="120"/>
    </row>
    <row r="322" spans="1:44" ht="25.5">
      <c r="A322" s="267"/>
      <c r="B322" s="268">
        <v>330</v>
      </c>
      <c r="C322" s="297"/>
      <c r="D322" s="119"/>
      <c r="E322" s="121">
        <v>39685</v>
      </c>
      <c r="F322" s="126" t="s">
        <v>621</v>
      </c>
      <c r="G322" s="119"/>
      <c r="H322" s="111"/>
      <c r="I322" s="129" t="s">
        <v>112</v>
      </c>
      <c r="J322" s="111" t="s">
        <v>113</v>
      </c>
      <c r="K322" s="259">
        <v>1</v>
      </c>
      <c r="L322" s="297" t="s">
        <v>123</v>
      </c>
      <c r="M322" s="114">
        <v>2</v>
      </c>
      <c r="N322" s="475">
        <v>3</v>
      </c>
      <c r="O322" s="114" t="s">
        <v>115</v>
      </c>
      <c r="P322" s="114">
        <v>1024</v>
      </c>
      <c r="Q322" s="43">
        <v>1</v>
      </c>
      <c r="R322" s="110">
        <v>1</v>
      </c>
      <c r="S322" s="111">
        <v>160</v>
      </c>
      <c r="T322" s="111" t="s">
        <v>673</v>
      </c>
      <c r="U322" s="111"/>
      <c r="V322" s="111"/>
      <c r="W322" s="259" t="s">
        <v>215</v>
      </c>
      <c r="X322" s="116">
        <v>0</v>
      </c>
      <c r="Y322" s="110" t="s">
        <v>116</v>
      </c>
      <c r="Z322" s="110"/>
      <c r="AA322" s="115" t="s">
        <v>117</v>
      </c>
      <c r="AB322" s="115"/>
      <c r="AC322" s="259" t="s">
        <v>214</v>
      </c>
      <c r="AD322" s="522" t="s">
        <v>35</v>
      </c>
      <c r="AE322" s="523" t="s">
        <v>118</v>
      </c>
      <c r="AF322" s="523"/>
      <c r="AG322" s="259" t="s">
        <v>210</v>
      </c>
      <c r="AH322" s="210" t="s">
        <v>215</v>
      </c>
      <c r="AI322" s="110" t="s">
        <v>215</v>
      </c>
      <c r="AJ322" s="110" t="s">
        <v>210</v>
      </c>
      <c r="AK322" s="110" t="s">
        <v>215</v>
      </c>
      <c r="AL322" s="110" t="s">
        <v>484</v>
      </c>
      <c r="AM322" s="174" t="s">
        <v>484</v>
      </c>
      <c r="AN322" s="110">
        <v>115</v>
      </c>
      <c r="AO322" s="117">
        <v>1.78</v>
      </c>
      <c r="AP322" s="117">
        <v>2.79</v>
      </c>
      <c r="AQ322" s="319">
        <v>52.58</v>
      </c>
      <c r="AR322" s="120"/>
    </row>
    <row r="323" spans="1:44" ht="25.5">
      <c r="A323" s="267"/>
      <c r="B323" s="268">
        <v>331</v>
      </c>
      <c r="C323" s="297"/>
      <c r="D323" s="119"/>
      <c r="E323" s="121">
        <v>39685</v>
      </c>
      <c r="F323" s="126" t="s">
        <v>621</v>
      </c>
      <c r="G323" s="119"/>
      <c r="H323" s="111"/>
      <c r="I323" s="129" t="s">
        <v>112</v>
      </c>
      <c r="J323" s="111" t="s">
        <v>113</v>
      </c>
      <c r="K323" s="259">
        <v>1</v>
      </c>
      <c r="L323" s="297" t="s">
        <v>124</v>
      </c>
      <c r="M323" s="114">
        <v>4</v>
      </c>
      <c r="N323" s="474">
        <v>2.83</v>
      </c>
      <c r="O323" s="114" t="s">
        <v>115</v>
      </c>
      <c r="P323" s="114">
        <v>1024</v>
      </c>
      <c r="Q323" s="43">
        <v>1</v>
      </c>
      <c r="R323" s="110">
        <v>1</v>
      </c>
      <c r="S323" s="111">
        <v>160</v>
      </c>
      <c r="T323" s="111" t="s">
        <v>673</v>
      </c>
      <c r="U323" s="111"/>
      <c r="V323" s="111"/>
      <c r="W323" s="259" t="s">
        <v>215</v>
      </c>
      <c r="X323" s="116">
        <v>0</v>
      </c>
      <c r="Y323" s="110" t="s">
        <v>116</v>
      </c>
      <c r="Z323" s="110"/>
      <c r="AA323" s="115" t="s">
        <v>117</v>
      </c>
      <c r="AB323" s="115"/>
      <c r="AC323" s="259" t="s">
        <v>214</v>
      </c>
      <c r="AD323" s="522" t="s">
        <v>35</v>
      </c>
      <c r="AE323" s="523" t="s">
        <v>118</v>
      </c>
      <c r="AF323" s="523"/>
      <c r="AG323" s="259" t="s">
        <v>210</v>
      </c>
      <c r="AH323" s="210" t="s">
        <v>215</v>
      </c>
      <c r="AI323" s="110" t="s">
        <v>215</v>
      </c>
      <c r="AJ323" s="110" t="s">
        <v>210</v>
      </c>
      <c r="AK323" s="110" t="s">
        <v>215</v>
      </c>
      <c r="AL323" s="110" t="s">
        <v>484</v>
      </c>
      <c r="AM323" s="110" t="s">
        <v>484</v>
      </c>
      <c r="AN323" s="116">
        <v>115</v>
      </c>
      <c r="AO323" s="117">
        <v>1.78</v>
      </c>
      <c r="AP323" s="117">
        <v>2.83</v>
      </c>
      <c r="AQ323" s="235">
        <v>54.68</v>
      </c>
      <c r="AR323" s="120"/>
    </row>
    <row r="324" spans="1:44" ht="25.5">
      <c r="A324" s="267"/>
      <c r="B324" s="268">
        <v>332</v>
      </c>
      <c r="C324" s="297"/>
      <c r="D324" s="119"/>
      <c r="E324" s="121">
        <v>39685</v>
      </c>
      <c r="F324" s="126" t="s">
        <v>621</v>
      </c>
      <c r="G324" s="119"/>
      <c r="H324" s="111"/>
      <c r="I324" s="129" t="s">
        <v>112</v>
      </c>
      <c r="J324" s="111" t="s">
        <v>113</v>
      </c>
      <c r="K324" s="259">
        <v>1</v>
      </c>
      <c r="L324" s="297" t="s">
        <v>124</v>
      </c>
      <c r="M324" s="114">
        <v>4</v>
      </c>
      <c r="N324" s="474">
        <v>2.83</v>
      </c>
      <c r="O324" s="114" t="s">
        <v>115</v>
      </c>
      <c r="P324" s="114">
        <v>2048</v>
      </c>
      <c r="Q324" s="43">
        <v>2</v>
      </c>
      <c r="R324" s="110">
        <v>1</v>
      </c>
      <c r="S324" s="111">
        <v>160</v>
      </c>
      <c r="T324" s="111" t="s">
        <v>673</v>
      </c>
      <c r="U324" s="111"/>
      <c r="V324" s="111"/>
      <c r="W324" s="259" t="s">
        <v>215</v>
      </c>
      <c r="X324" s="116">
        <v>0</v>
      </c>
      <c r="Y324" s="110" t="s">
        <v>116</v>
      </c>
      <c r="Z324" s="110"/>
      <c r="AA324" s="115" t="s">
        <v>117</v>
      </c>
      <c r="AB324" s="115"/>
      <c r="AC324" s="259" t="s">
        <v>214</v>
      </c>
      <c r="AD324" s="522" t="s">
        <v>35</v>
      </c>
      <c r="AE324" s="523" t="s">
        <v>118</v>
      </c>
      <c r="AF324" s="523"/>
      <c r="AG324" s="259" t="s">
        <v>210</v>
      </c>
      <c r="AH324" s="210" t="s">
        <v>215</v>
      </c>
      <c r="AI324" s="110" t="s">
        <v>215</v>
      </c>
      <c r="AJ324" s="110" t="s">
        <v>210</v>
      </c>
      <c r="AK324" s="110" t="s">
        <v>215</v>
      </c>
      <c r="AL324" s="110" t="s">
        <v>484</v>
      </c>
      <c r="AM324" s="110" t="s">
        <v>484</v>
      </c>
      <c r="AN324" s="116">
        <v>115</v>
      </c>
      <c r="AO324" s="117">
        <v>1.69</v>
      </c>
      <c r="AP324" s="117">
        <v>2.79</v>
      </c>
      <c r="AQ324" s="235">
        <v>55.12</v>
      </c>
      <c r="AR324" s="120"/>
    </row>
    <row r="325" spans="1:44" s="5" customFormat="1" ht="25.5">
      <c r="A325" s="267"/>
      <c r="B325" s="268">
        <v>333</v>
      </c>
      <c r="C325" s="297"/>
      <c r="D325" s="119"/>
      <c r="E325" s="121">
        <v>39685</v>
      </c>
      <c r="F325" s="126" t="s">
        <v>621</v>
      </c>
      <c r="G325" s="119"/>
      <c r="H325" s="111"/>
      <c r="I325" s="129" t="s">
        <v>112</v>
      </c>
      <c r="J325" s="111" t="s">
        <v>113</v>
      </c>
      <c r="K325" s="259">
        <v>1</v>
      </c>
      <c r="L325" s="297" t="s">
        <v>125</v>
      </c>
      <c r="M325" s="114">
        <v>2</v>
      </c>
      <c r="N325" s="474">
        <v>1.6</v>
      </c>
      <c r="O325" s="114" t="s">
        <v>126</v>
      </c>
      <c r="P325" s="114">
        <v>1024</v>
      </c>
      <c r="Q325" s="43">
        <v>1</v>
      </c>
      <c r="R325" s="110">
        <v>1</v>
      </c>
      <c r="S325" s="111">
        <v>160</v>
      </c>
      <c r="T325" s="111" t="s">
        <v>673</v>
      </c>
      <c r="U325" s="111"/>
      <c r="V325" s="111"/>
      <c r="W325" s="259" t="s">
        <v>215</v>
      </c>
      <c r="X325" s="116">
        <v>0</v>
      </c>
      <c r="Y325" s="110" t="s">
        <v>116</v>
      </c>
      <c r="Z325" s="110"/>
      <c r="AA325" s="115" t="s">
        <v>117</v>
      </c>
      <c r="AB325" s="115"/>
      <c r="AC325" s="259" t="s">
        <v>214</v>
      </c>
      <c r="AD325" s="522" t="s">
        <v>35</v>
      </c>
      <c r="AE325" s="523" t="s">
        <v>118</v>
      </c>
      <c r="AF325" s="523"/>
      <c r="AG325" s="259" t="s">
        <v>210</v>
      </c>
      <c r="AH325" s="210" t="s">
        <v>215</v>
      </c>
      <c r="AI325" s="110" t="s">
        <v>215</v>
      </c>
      <c r="AJ325" s="110" t="s">
        <v>210</v>
      </c>
      <c r="AK325" s="110" t="s">
        <v>215</v>
      </c>
      <c r="AL325" s="110" t="s">
        <v>484</v>
      </c>
      <c r="AM325" s="110" t="s">
        <v>484</v>
      </c>
      <c r="AN325" s="116">
        <v>115</v>
      </c>
      <c r="AO325" s="117">
        <v>1.62</v>
      </c>
      <c r="AP325" s="117">
        <v>1.97</v>
      </c>
      <c r="AQ325" s="235">
        <v>37.13</v>
      </c>
      <c r="AR325" s="120"/>
    </row>
    <row r="326" spans="1:44" s="5" customFormat="1" ht="25.5">
      <c r="A326" s="267"/>
      <c r="B326" s="268">
        <v>334</v>
      </c>
      <c r="C326" s="297"/>
      <c r="D326" s="119"/>
      <c r="E326" s="121">
        <v>39685</v>
      </c>
      <c r="F326" s="126" t="s">
        <v>621</v>
      </c>
      <c r="G326" s="119"/>
      <c r="H326" s="111"/>
      <c r="I326" s="129" t="s">
        <v>112</v>
      </c>
      <c r="J326" s="111" t="s">
        <v>113</v>
      </c>
      <c r="K326" s="259">
        <v>1</v>
      </c>
      <c r="L326" s="297" t="s">
        <v>114</v>
      </c>
      <c r="M326" s="114">
        <v>4</v>
      </c>
      <c r="N326" s="474">
        <v>2</v>
      </c>
      <c r="O326" s="114" t="s">
        <v>115</v>
      </c>
      <c r="P326" s="114">
        <v>2048</v>
      </c>
      <c r="Q326" s="43">
        <v>2</v>
      </c>
      <c r="R326" s="110">
        <v>1</v>
      </c>
      <c r="S326" s="111">
        <v>320</v>
      </c>
      <c r="T326" s="111" t="s">
        <v>673</v>
      </c>
      <c r="U326" s="111"/>
      <c r="V326" s="111"/>
      <c r="W326" s="259" t="s">
        <v>215</v>
      </c>
      <c r="X326" s="116">
        <v>0</v>
      </c>
      <c r="Y326" s="110" t="s">
        <v>116</v>
      </c>
      <c r="Z326" s="110"/>
      <c r="AA326" s="115" t="s">
        <v>117</v>
      </c>
      <c r="AB326" s="115"/>
      <c r="AC326" s="259" t="s">
        <v>214</v>
      </c>
      <c r="AD326" s="522" t="s">
        <v>35</v>
      </c>
      <c r="AE326" s="523" t="s">
        <v>118</v>
      </c>
      <c r="AF326" s="523"/>
      <c r="AG326" s="259" t="s">
        <v>210</v>
      </c>
      <c r="AH326" s="210" t="s">
        <v>215</v>
      </c>
      <c r="AI326" s="110" t="s">
        <v>215</v>
      </c>
      <c r="AJ326" s="110" t="s">
        <v>210</v>
      </c>
      <c r="AK326" s="110" t="s">
        <v>215</v>
      </c>
      <c r="AL326" s="110" t="s">
        <v>484</v>
      </c>
      <c r="AM326" s="110" t="s">
        <v>484</v>
      </c>
      <c r="AN326" s="116">
        <v>115</v>
      </c>
      <c r="AO326" s="117">
        <v>1.2</v>
      </c>
      <c r="AP326" s="117">
        <v>2.89</v>
      </c>
      <c r="AQ326" s="235">
        <v>57.53</v>
      </c>
      <c r="AR326" s="120"/>
    </row>
    <row r="327" spans="1:44" s="5" customFormat="1" ht="25.5">
      <c r="A327" s="267"/>
      <c r="B327" s="268">
        <v>335</v>
      </c>
      <c r="C327" s="297"/>
      <c r="D327" s="119"/>
      <c r="E327" s="121">
        <v>39685</v>
      </c>
      <c r="F327" s="126" t="s">
        <v>621</v>
      </c>
      <c r="G327" s="119"/>
      <c r="H327" s="111"/>
      <c r="I327" s="129" t="s">
        <v>112</v>
      </c>
      <c r="J327" s="111" t="s">
        <v>113</v>
      </c>
      <c r="K327" s="259">
        <v>1</v>
      </c>
      <c r="L327" s="297" t="s">
        <v>114</v>
      </c>
      <c r="M327" s="114">
        <v>4</v>
      </c>
      <c r="N327" s="474">
        <v>2</v>
      </c>
      <c r="O327" s="114" t="s">
        <v>115</v>
      </c>
      <c r="P327" s="114">
        <v>4096</v>
      </c>
      <c r="Q327" s="43">
        <v>4</v>
      </c>
      <c r="R327" s="110">
        <v>1</v>
      </c>
      <c r="S327" s="111">
        <v>320</v>
      </c>
      <c r="T327" s="111" t="s">
        <v>673</v>
      </c>
      <c r="U327" s="111"/>
      <c r="V327" s="111"/>
      <c r="W327" s="259" t="s">
        <v>215</v>
      </c>
      <c r="X327" s="116">
        <v>0</v>
      </c>
      <c r="Y327" s="110" t="s">
        <v>116</v>
      </c>
      <c r="Z327" s="110"/>
      <c r="AA327" s="115" t="s">
        <v>117</v>
      </c>
      <c r="AB327" s="115"/>
      <c r="AC327" s="259" t="s">
        <v>214</v>
      </c>
      <c r="AD327" s="522" t="s">
        <v>35</v>
      </c>
      <c r="AE327" s="523" t="s">
        <v>118</v>
      </c>
      <c r="AF327" s="523"/>
      <c r="AG327" s="259" t="s">
        <v>210</v>
      </c>
      <c r="AH327" s="210" t="s">
        <v>215</v>
      </c>
      <c r="AI327" s="110" t="s">
        <v>215</v>
      </c>
      <c r="AJ327" s="110" t="s">
        <v>210</v>
      </c>
      <c r="AK327" s="110" t="s">
        <v>215</v>
      </c>
      <c r="AL327" s="110" t="s">
        <v>484</v>
      </c>
      <c r="AM327" s="110" t="s">
        <v>484</v>
      </c>
      <c r="AN327" s="116">
        <v>115</v>
      </c>
      <c r="AO327" s="117">
        <v>1.21</v>
      </c>
      <c r="AP327" s="117">
        <v>2.99</v>
      </c>
      <c r="AQ327" s="235">
        <v>58.36</v>
      </c>
      <c r="AR327" s="120"/>
    </row>
    <row r="328" spans="1:44" s="4" customFormat="1" ht="25.5">
      <c r="A328" s="267"/>
      <c r="B328" s="268">
        <v>336</v>
      </c>
      <c r="C328" s="297"/>
      <c r="D328" s="119"/>
      <c r="E328" s="121">
        <v>39685</v>
      </c>
      <c r="F328" s="126" t="s">
        <v>621</v>
      </c>
      <c r="G328" s="119"/>
      <c r="H328" s="111"/>
      <c r="I328" s="129" t="s">
        <v>112</v>
      </c>
      <c r="J328" s="111" t="s">
        <v>113</v>
      </c>
      <c r="K328" s="259">
        <v>1</v>
      </c>
      <c r="L328" s="297" t="s">
        <v>119</v>
      </c>
      <c r="M328" s="114">
        <v>4</v>
      </c>
      <c r="N328" s="474">
        <v>2.3</v>
      </c>
      <c r="O328" s="114" t="s">
        <v>115</v>
      </c>
      <c r="P328" s="114">
        <v>2048</v>
      </c>
      <c r="Q328" s="43">
        <v>2</v>
      </c>
      <c r="R328" s="110">
        <v>1</v>
      </c>
      <c r="S328" s="111">
        <v>320</v>
      </c>
      <c r="T328" s="111" t="s">
        <v>673</v>
      </c>
      <c r="U328" s="111"/>
      <c r="V328" s="111"/>
      <c r="W328" s="259" t="s">
        <v>215</v>
      </c>
      <c r="X328" s="116">
        <v>0</v>
      </c>
      <c r="Y328" s="110" t="s">
        <v>116</v>
      </c>
      <c r="Z328" s="110"/>
      <c r="AA328" s="115" t="s">
        <v>117</v>
      </c>
      <c r="AB328" s="115"/>
      <c r="AC328" s="259" t="s">
        <v>214</v>
      </c>
      <c r="AD328" s="522" t="s">
        <v>35</v>
      </c>
      <c r="AE328" s="523" t="s">
        <v>118</v>
      </c>
      <c r="AF328" s="523"/>
      <c r="AG328" s="259" t="s">
        <v>210</v>
      </c>
      <c r="AH328" s="210" t="s">
        <v>215</v>
      </c>
      <c r="AI328" s="110" t="s">
        <v>215</v>
      </c>
      <c r="AJ328" s="110" t="s">
        <v>210</v>
      </c>
      <c r="AK328" s="110" t="s">
        <v>215</v>
      </c>
      <c r="AL328" s="110" t="s">
        <v>484</v>
      </c>
      <c r="AM328" s="110" t="s">
        <v>484</v>
      </c>
      <c r="AN328" s="116">
        <v>115</v>
      </c>
      <c r="AO328" s="117">
        <v>1.19</v>
      </c>
      <c r="AP328" s="117">
        <v>2.87</v>
      </c>
      <c r="AQ328" s="235">
        <v>63.55</v>
      </c>
      <c r="AR328" s="120"/>
    </row>
    <row r="329" spans="1:44" s="3" customFormat="1" ht="25.5">
      <c r="A329" s="267"/>
      <c r="B329" s="268">
        <v>337</v>
      </c>
      <c r="C329" s="297"/>
      <c r="D329" s="119"/>
      <c r="E329" s="121">
        <v>39685</v>
      </c>
      <c r="F329" s="126" t="s">
        <v>621</v>
      </c>
      <c r="G329" s="119"/>
      <c r="H329" s="111"/>
      <c r="I329" s="129" t="s">
        <v>112</v>
      </c>
      <c r="J329" s="111" t="s">
        <v>113</v>
      </c>
      <c r="K329" s="259">
        <v>1</v>
      </c>
      <c r="L329" s="297" t="s">
        <v>119</v>
      </c>
      <c r="M329" s="114">
        <v>4</v>
      </c>
      <c r="N329" s="474">
        <v>2.3</v>
      </c>
      <c r="O329" s="114" t="s">
        <v>115</v>
      </c>
      <c r="P329" s="114">
        <v>4096</v>
      </c>
      <c r="Q329" s="43">
        <v>4</v>
      </c>
      <c r="R329" s="110">
        <v>1</v>
      </c>
      <c r="S329" s="111">
        <v>320</v>
      </c>
      <c r="T329" s="111" t="s">
        <v>673</v>
      </c>
      <c r="U329" s="111"/>
      <c r="V329" s="111"/>
      <c r="W329" s="259" t="s">
        <v>215</v>
      </c>
      <c r="X329" s="116">
        <v>0</v>
      </c>
      <c r="Y329" s="110" t="s">
        <v>116</v>
      </c>
      <c r="Z329" s="110"/>
      <c r="AA329" s="115" t="s">
        <v>117</v>
      </c>
      <c r="AB329" s="115"/>
      <c r="AC329" s="259" t="s">
        <v>214</v>
      </c>
      <c r="AD329" s="522" t="s">
        <v>35</v>
      </c>
      <c r="AE329" s="523" t="s">
        <v>118</v>
      </c>
      <c r="AF329" s="523"/>
      <c r="AG329" s="259" t="s">
        <v>210</v>
      </c>
      <c r="AH329" s="210" t="s">
        <v>215</v>
      </c>
      <c r="AI329" s="110" t="s">
        <v>215</v>
      </c>
      <c r="AJ329" s="110" t="s">
        <v>210</v>
      </c>
      <c r="AK329" s="110" t="s">
        <v>215</v>
      </c>
      <c r="AL329" s="110" t="s">
        <v>484</v>
      </c>
      <c r="AM329" s="110" t="s">
        <v>484</v>
      </c>
      <c r="AN329" s="116">
        <v>115</v>
      </c>
      <c r="AO329" s="117">
        <v>1.27</v>
      </c>
      <c r="AP329" s="117">
        <v>3</v>
      </c>
      <c r="AQ329" s="235">
        <v>65.11</v>
      </c>
      <c r="AR329" s="120"/>
    </row>
    <row r="330" spans="1:44" s="3" customFormat="1" ht="25.5">
      <c r="A330" s="267"/>
      <c r="B330" s="268">
        <v>338</v>
      </c>
      <c r="C330" s="297"/>
      <c r="D330" s="119"/>
      <c r="E330" s="121">
        <v>39686</v>
      </c>
      <c r="F330" s="126" t="s">
        <v>621</v>
      </c>
      <c r="G330" s="119"/>
      <c r="H330" s="111"/>
      <c r="I330" s="129" t="s">
        <v>112</v>
      </c>
      <c r="J330" s="111" t="s">
        <v>113</v>
      </c>
      <c r="K330" s="259">
        <v>1</v>
      </c>
      <c r="L330" s="298" t="s">
        <v>120</v>
      </c>
      <c r="M330" s="114">
        <v>2</v>
      </c>
      <c r="N330" s="474">
        <v>2.5</v>
      </c>
      <c r="O330" s="114" t="s">
        <v>115</v>
      </c>
      <c r="P330" s="114">
        <v>2048</v>
      </c>
      <c r="Q330" s="43">
        <v>2</v>
      </c>
      <c r="R330" s="110">
        <v>1</v>
      </c>
      <c r="S330" s="111">
        <v>320</v>
      </c>
      <c r="T330" s="111" t="s">
        <v>673</v>
      </c>
      <c r="U330" s="111"/>
      <c r="V330" s="111"/>
      <c r="W330" s="259" t="s">
        <v>215</v>
      </c>
      <c r="X330" s="116">
        <v>0</v>
      </c>
      <c r="Y330" s="110" t="s">
        <v>116</v>
      </c>
      <c r="Z330" s="110"/>
      <c r="AA330" s="115" t="s">
        <v>117</v>
      </c>
      <c r="AB330" s="115"/>
      <c r="AC330" s="259" t="s">
        <v>214</v>
      </c>
      <c r="AD330" s="522" t="s">
        <v>35</v>
      </c>
      <c r="AE330" s="523" t="s">
        <v>118</v>
      </c>
      <c r="AF330" s="523"/>
      <c r="AG330" s="259" t="s">
        <v>210</v>
      </c>
      <c r="AH330" s="210" t="s">
        <v>215</v>
      </c>
      <c r="AI330" s="110" t="s">
        <v>215</v>
      </c>
      <c r="AJ330" s="110" t="s">
        <v>210</v>
      </c>
      <c r="AK330" s="110" t="s">
        <v>215</v>
      </c>
      <c r="AL330" s="110" t="s">
        <v>484</v>
      </c>
      <c r="AM330" s="110" t="s">
        <v>484</v>
      </c>
      <c r="AN330" s="116">
        <v>115</v>
      </c>
      <c r="AO330" s="117">
        <v>1.21</v>
      </c>
      <c r="AP330" s="117">
        <v>2.62</v>
      </c>
      <c r="AQ330" s="235">
        <v>39.66</v>
      </c>
      <c r="AR330" s="120"/>
    </row>
    <row r="331" spans="1:44" s="3" customFormat="1" ht="25.5">
      <c r="A331" s="267"/>
      <c r="B331" s="268">
        <v>339</v>
      </c>
      <c r="C331" s="297"/>
      <c r="D331" s="119"/>
      <c r="E331" s="121">
        <v>39686</v>
      </c>
      <c r="F331" s="126" t="s">
        <v>621</v>
      </c>
      <c r="G331" s="119"/>
      <c r="H331" s="111"/>
      <c r="I331" s="129" t="s">
        <v>112</v>
      </c>
      <c r="J331" s="111" t="s">
        <v>113</v>
      </c>
      <c r="K331" s="259">
        <v>1</v>
      </c>
      <c r="L331" s="297" t="s">
        <v>120</v>
      </c>
      <c r="M331" s="114">
        <v>2</v>
      </c>
      <c r="N331" s="474">
        <v>2.5</v>
      </c>
      <c r="O331" s="114" t="s">
        <v>115</v>
      </c>
      <c r="P331" s="114">
        <v>4096</v>
      </c>
      <c r="Q331" s="43">
        <v>4</v>
      </c>
      <c r="R331" s="110">
        <v>1</v>
      </c>
      <c r="S331" s="111">
        <v>320</v>
      </c>
      <c r="T331" s="111" t="s">
        <v>673</v>
      </c>
      <c r="U331" s="111"/>
      <c r="V331" s="111"/>
      <c r="W331" s="259" t="s">
        <v>215</v>
      </c>
      <c r="X331" s="116">
        <v>0</v>
      </c>
      <c r="Y331" s="110" t="s">
        <v>116</v>
      </c>
      <c r="Z331" s="110"/>
      <c r="AA331" s="115" t="s">
        <v>117</v>
      </c>
      <c r="AB331" s="115"/>
      <c r="AC331" s="259" t="s">
        <v>214</v>
      </c>
      <c r="AD331" s="522" t="s">
        <v>35</v>
      </c>
      <c r="AE331" s="523" t="s">
        <v>118</v>
      </c>
      <c r="AF331" s="523"/>
      <c r="AG331" s="259" t="s">
        <v>210</v>
      </c>
      <c r="AH331" s="210" t="s">
        <v>215</v>
      </c>
      <c r="AI331" s="110" t="s">
        <v>215</v>
      </c>
      <c r="AJ331" s="110" t="s">
        <v>210</v>
      </c>
      <c r="AK331" s="110" t="s">
        <v>215</v>
      </c>
      <c r="AL331" s="110" t="s">
        <v>484</v>
      </c>
      <c r="AM331" s="110" t="s">
        <v>484</v>
      </c>
      <c r="AN331" s="116">
        <v>115</v>
      </c>
      <c r="AO331" s="117">
        <v>1.18</v>
      </c>
      <c r="AP331" s="117">
        <v>2.73</v>
      </c>
      <c r="AQ331" s="235">
        <v>40.29</v>
      </c>
      <c r="AR331" s="120"/>
    </row>
    <row r="332" spans="1:44" s="3" customFormat="1" ht="25.5">
      <c r="A332" s="267"/>
      <c r="B332" s="268">
        <v>340</v>
      </c>
      <c r="C332" s="297"/>
      <c r="D332" s="119"/>
      <c r="E332" s="121">
        <v>39686</v>
      </c>
      <c r="F332" s="126" t="s">
        <v>621</v>
      </c>
      <c r="G332" s="119"/>
      <c r="H332" s="124"/>
      <c r="I332" s="129" t="s">
        <v>112</v>
      </c>
      <c r="J332" s="111" t="s">
        <v>113</v>
      </c>
      <c r="K332" s="260">
        <v>1</v>
      </c>
      <c r="L332" s="297" t="s">
        <v>121</v>
      </c>
      <c r="M332" s="114">
        <v>2</v>
      </c>
      <c r="N332" s="475">
        <v>3</v>
      </c>
      <c r="O332" s="114" t="s">
        <v>115</v>
      </c>
      <c r="P332" s="114">
        <v>2048</v>
      </c>
      <c r="Q332" s="43">
        <v>2</v>
      </c>
      <c r="R332" s="110">
        <v>1</v>
      </c>
      <c r="S332" s="111">
        <v>320</v>
      </c>
      <c r="T332" s="111" t="s">
        <v>673</v>
      </c>
      <c r="U332" s="124"/>
      <c r="V332" s="124"/>
      <c r="W332" s="259" t="s">
        <v>215</v>
      </c>
      <c r="X332" s="116">
        <v>0</v>
      </c>
      <c r="Y332" s="110" t="s">
        <v>116</v>
      </c>
      <c r="Z332" s="119"/>
      <c r="AA332" s="115" t="s">
        <v>117</v>
      </c>
      <c r="AB332" s="124"/>
      <c r="AC332" s="259" t="s">
        <v>214</v>
      </c>
      <c r="AD332" s="522" t="s">
        <v>35</v>
      </c>
      <c r="AE332" s="523" t="s">
        <v>118</v>
      </c>
      <c r="AF332" s="524"/>
      <c r="AG332" s="259" t="s">
        <v>210</v>
      </c>
      <c r="AH332" s="210" t="s">
        <v>215</v>
      </c>
      <c r="AI332" s="110" t="s">
        <v>215</v>
      </c>
      <c r="AJ332" s="110" t="s">
        <v>210</v>
      </c>
      <c r="AK332" s="110" t="s">
        <v>215</v>
      </c>
      <c r="AL332" s="110" t="s">
        <v>484</v>
      </c>
      <c r="AM332" s="110" t="s">
        <v>484</v>
      </c>
      <c r="AN332" s="116">
        <v>115</v>
      </c>
      <c r="AO332" s="117">
        <v>1.23</v>
      </c>
      <c r="AP332" s="117">
        <v>2.85</v>
      </c>
      <c r="AQ332" s="235">
        <v>43.98</v>
      </c>
      <c r="AR332" s="122"/>
    </row>
    <row r="333" spans="1:44" ht="25.5">
      <c r="A333" s="267"/>
      <c r="B333" s="268">
        <v>341</v>
      </c>
      <c r="C333" s="297"/>
      <c r="D333" s="119"/>
      <c r="E333" s="121">
        <v>39686</v>
      </c>
      <c r="F333" s="126" t="s">
        <v>621</v>
      </c>
      <c r="G333" s="119"/>
      <c r="H333" s="124"/>
      <c r="I333" s="129" t="s">
        <v>112</v>
      </c>
      <c r="J333" s="111" t="s">
        <v>113</v>
      </c>
      <c r="K333" s="260">
        <v>1</v>
      </c>
      <c r="L333" s="297" t="s">
        <v>121</v>
      </c>
      <c r="M333" s="114">
        <v>2</v>
      </c>
      <c r="N333" s="475">
        <v>3</v>
      </c>
      <c r="O333" s="114" t="s">
        <v>115</v>
      </c>
      <c r="P333" s="114">
        <v>4096</v>
      </c>
      <c r="Q333" s="43">
        <v>4</v>
      </c>
      <c r="R333" s="110">
        <v>1</v>
      </c>
      <c r="S333" s="111">
        <v>320</v>
      </c>
      <c r="T333" s="111" t="s">
        <v>673</v>
      </c>
      <c r="U333" s="124"/>
      <c r="V333" s="124"/>
      <c r="W333" s="259" t="s">
        <v>215</v>
      </c>
      <c r="X333" s="116">
        <v>0</v>
      </c>
      <c r="Y333" s="110" t="s">
        <v>116</v>
      </c>
      <c r="Z333" s="119"/>
      <c r="AA333" s="115" t="s">
        <v>117</v>
      </c>
      <c r="AB333" s="124"/>
      <c r="AC333" s="259" t="s">
        <v>214</v>
      </c>
      <c r="AD333" s="522" t="s">
        <v>35</v>
      </c>
      <c r="AE333" s="523" t="s">
        <v>118</v>
      </c>
      <c r="AF333" s="524"/>
      <c r="AG333" s="259" t="s">
        <v>210</v>
      </c>
      <c r="AH333" s="210" t="s">
        <v>215</v>
      </c>
      <c r="AI333" s="110" t="s">
        <v>215</v>
      </c>
      <c r="AJ333" s="110" t="s">
        <v>210</v>
      </c>
      <c r="AK333" s="110" t="s">
        <v>215</v>
      </c>
      <c r="AL333" s="110" t="s">
        <v>484</v>
      </c>
      <c r="AM333" s="110" t="s">
        <v>484</v>
      </c>
      <c r="AN333" s="116">
        <v>115</v>
      </c>
      <c r="AO333" s="117">
        <v>1.19</v>
      </c>
      <c r="AP333" s="117">
        <v>2.95</v>
      </c>
      <c r="AQ333" s="235">
        <v>44.64</v>
      </c>
      <c r="AR333" s="122"/>
    </row>
    <row r="334" spans="1:44" ht="25.5">
      <c r="A334" s="267"/>
      <c r="B334" s="268">
        <v>342</v>
      </c>
      <c r="C334" s="297"/>
      <c r="D334" s="119"/>
      <c r="E334" s="121">
        <v>39686</v>
      </c>
      <c r="F334" s="126" t="s">
        <v>621</v>
      </c>
      <c r="G334" s="119"/>
      <c r="H334" s="124"/>
      <c r="I334" s="129" t="s">
        <v>112</v>
      </c>
      <c r="J334" s="111" t="s">
        <v>113</v>
      </c>
      <c r="K334" s="259">
        <v>1</v>
      </c>
      <c r="L334" s="297" t="s">
        <v>122</v>
      </c>
      <c r="M334" s="114">
        <v>4</v>
      </c>
      <c r="N334" s="475">
        <v>2.4</v>
      </c>
      <c r="O334" s="114" t="s">
        <v>115</v>
      </c>
      <c r="P334" s="114">
        <v>2048</v>
      </c>
      <c r="Q334" s="43">
        <v>2</v>
      </c>
      <c r="R334" s="110">
        <v>1</v>
      </c>
      <c r="S334" s="124">
        <v>160</v>
      </c>
      <c r="T334" s="111" t="s">
        <v>673</v>
      </c>
      <c r="U334" s="124"/>
      <c r="V334" s="124"/>
      <c r="W334" s="259" t="s">
        <v>215</v>
      </c>
      <c r="X334" s="116">
        <v>0</v>
      </c>
      <c r="Y334" s="110" t="s">
        <v>116</v>
      </c>
      <c r="Z334" s="119"/>
      <c r="AA334" s="115" t="s">
        <v>117</v>
      </c>
      <c r="AB334" s="124"/>
      <c r="AC334" s="259" t="s">
        <v>214</v>
      </c>
      <c r="AD334" s="522" t="s">
        <v>35</v>
      </c>
      <c r="AE334" s="523" t="s">
        <v>118</v>
      </c>
      <c r="AF334" s="524"/>
      <c r="AG334" s="259" t="s">
        <v>210</v>
      </c>
      <c r="AH334" s="210" t="s">
        <v>215</v>
      </c>
      <c r="AI334" s="110" t="s">
        <v>215</v>
      </c>
      <c r="AJ334" s="110" t="s">
        <v>210</v>
      </c>
      <c r="AK334" s="110" t="s">
        <v>215</v>
      </c>
      <c r="AL334" s="110" t="s">
        <v>484</v>
      </c>
      <c r="AM334" s="110" t="s">
        <v>484</v>
      </c>
      <c r="AN334" s="116">
        <v>115</v>
      </c>
      <c r="AO334" s="117">
        <v>1.7</v>
      </c>
      <c r="AP334" s="117">
        <v>2.93</v>
      </c>
      <c r="AQ334" s="235">
        <v>61.8</v>
      </c>
      <c r="AR334" s="122"/>
    </row>
    <row r="335" spans="1:44" ht="25.5">
      <c r="A335" s="267"/>
      <c r="B335" s="268">
        <v>343</v>
      </c>
      <c r="C335" s="297"/>
      <c r="D335" s="119"/>
      <c r="E335" s="121">
        <v>39686</v>
      </c>
      <c r="F335" s="126" t="s">
        <v>621</v>
      </c>
      <c r="G335" s="119"/>
      <c r="H335" s="124"/>
      <c r="I335" s="129" t="s">
        <v>112</v>
      </c>
      <c r="J335" s="111" t="s">
        <v>113</v>
      </c>
      <c r="K335" s="259">
        <v>1</v>
      </c>
      <c r="L335" s="297" t="s">
        <v>122</v>
      </c>
      <c r="M335" s="114">
        <v>4</v>
      </c>
      <c r="N335" s="475">
        <v>2.4</v>
      </c>
      <c r="O335" s="114" t="s">
        <v>115</v>
      </c>
      <c r="P335" s="114">
        <v>4096</v>
      </c>
      <c r="Q335" s="43">
        <v>4</v>
      </c>
      <c r="R335" s="110">
        <v>1</v>
      </c>
      <c r="S335" s="124">
        <v>160</v>
      </c>
      <c r="T335" s="111" t="s">
        <v>673</v>
      </c>
      <c r="U335" s="124"/>
      <c r="V335" s="124"/>
      <c r="W335" s="259" t="s">
        <v>215</v>
      </c>
      <c r="X335" s="116">
        <v>0</v>
      </c>
      <c r="Y335" s="110" t="s">
        <v>116</v>
      </c>
      <c r="Z335" s="119"/>
      <c r="AA335" s="115" t="s">
        <v>117</v>
      </c>
      <c r="AB335" s="124"/>
      <c r="AC335" s="259" t="s">
        <v>214</v>
      </c>
      <c r="AD335" s="522" t="s">
        <v>35</v>
      </c>
      <c r="AE335" s="523" t="s">
        <v>118</v>
      </c>
      <c r="AF335" s="524"/>
      <c r="AG335" s="259" t="s">
        <v>210</v>
      </c>
      <c r="AH335" s="210" t="s">
        <v>215</v>
      </c>
      <c r="AI335" s="110" t="s">
        <v>215</v>
      </c>
      <c r="AJ335" s="110" t="s">
        <v>210</v>
      </c>
      <c r="AK335" s="110" t="s">
        <v>215</v>
      </c>
      <c r="AL335" s="110" t="s">
        <v>484</v>
      </c>
      <c r="AM335" s="110" t="s">
        <v>484</v>
      </c>
      <c r="AN335" s="116">
        <v>115</v>
      </c>
      <c r="AO335" s="117">
        <v>1.72</v>
      </c>
      <c r="AP335" s="117">
        <v>2.94</v>
      </c>
      <c r="AQ335" s="235">
        <v>65.34</v>
      </c>
      <c r="AR335" s="122"/>
    </row>
    <row r="336" spans="1:44" ht="25.5">
      <c r="A336" s="267"/>
      <c r="B336" s="268">
        <v>344</v>
      </c>
      <c r="C336" s="297"/>
      <c r="D336" s="119"/>
      <c r="E336" s="121">
        <v>39686</v>
      </c>
      <c r="F336" s="126" t="s">
        <v>621</v>
      </c>
      <c r="G336" s="119"/>
      <c r="H336" s="124"/>
      <c r="I336" s="129" t="s">
        <v>112</v>
      </c>
      <c r="J336" s="111" t="s">
        <v>113</v>
      </c>
      <c r="K336" s="259">
        <v>1</v>
      </c>
      <c r="L336" s="297" t="s">
        <v>123</v>
      </c>
      <c r="M336" s="114">
        <v>2</v>
      </c>
      <c r="N336" s="475">
        <v>2.66</v>
      </c>
      <c r="O336" s="114" t="s">
        <v>115</v>
      </c>
      <c r="P336" s="114">
        <v>2048</v>
      </c>
      <c r="Q336" s="43">
        <v>2</v>
      </c>
      <c r="R336" s="110">
        <v>1</v>
      </c>
      <c r="S336" s="124">
        <v>160</v>
      </c>
      <c r="T336" s="111" t="s">
        <v>673</v>
      </c>
      <c r="U336" s="124"/>
      <c r="V336" s="124"/>
      <c r="W336" s="259" t="s">
        <v>215</v>
      </c>
      <c r="X336" s="116">
        <v>0</v>
      </c>
      <c r="Y336" s="110" t="s">
        <v>116</v>
      </c>
      <c r="Z336" s="119"/>
      <c r="AA336" s="115" t="s">
        <v>117</v>
      </c>
      <c r="AB336" s="124"/>
      <c r="AC336" s="259" t="s">
        <v>214</v>
      </c>
      <c r="AD336" s="522" t="s">
        <v>35</v>
      </c>
      <c r="AE336" s="523" t="s">
        <v>118</v>
      </c>
      <c r="AF336" s="524"/>
      <c r="AG336" s="259" t="s">
        <v>210</v>
      </c>
      <c r="AH336" s="210" t="s">
        <v>215</v>
      </c>
      <c r="AI336" s="110" t="s">
        <v>215</v>
      </c>
      <c r="AJ336" s="110" t="s">
        <v>210</v>
      </c>
      <c r="AK336" s="110" t="s">
        <v>215</v>
      </c>
      <c r="AL336" s="110" t="s">
        <v>484</v>
      </c>
      <c r="AM336" s="110" t="s">
        <v>484</v>
      </c>
      <c r="AN336" s="116">
        <v>115</v>
      </c>
      <c r="AO336" s="117">
        <v>1.83</v>
      </c>
      <c r="AP336" s="117">
        <v>2.68</v>
      </c>
      <c r="AQ336" s="235">
        <v>54.38</v>
      </c>
      <c r="AR336" s="122"/>
    </row>
    <row r="337" spans="1:44" s="5" customFormat="1" ht="25.5">
      <c r="A337" s="267"/>
      <c r="B337" s="268">
        <v>345</v>
      </c>
      <c r="C337" s="297"/>
      <c r="D337" s="119"/>
      <c r="E337" s="121">
        <v>39686</v>
      </c>
      <c r="F337" s="126" t="s">
        <v>621</v>
      </c>
      <c r="G337" s="119"/>
      <c r="H337" s="124"/>
      <c r="I337" s="129" t="s">
        <v>112</v>
      </c>
      <c r="J337" s="111" t="s">
        <v>113</v>
      </c>
      <c r="K337" s="259">
        <v>1</v>
      </c>
      <c r="L337" s="297" t="s">
        <v>123</v>
      </c>
      <c r="M337" s="114">
        <v>2</v>
      </c>
      <c r="N337" s="475">
        <v>2.66</v>
      </c>
      <c r="O337" s="114" t="s">
        <v>115</v>
      </c>
      <c r="P337" s="114">
        <v>4096</v>
      </c>
      <c r="Q337" s="43">
        <v>4</v>
      </c>
      <c r="R337" s="110">
        <v>1</v>
      </c>
      <c r="S337" s="124">
        <v>160</v>
      </c>
      <c r="T337" s="111" t="s">
        <v>673</v>
      </c>
      <c r="U337" s="124"/>
      <c r="V337" s="124"/>
      <c r="W337" s="259" t="s">
        <v>215</v>
      </c>
      <c r="X337" s="116">
        <v>0</v>
      </c>
      <c r="Y337" s="110" t="s">
        <v>116</v>
      </c>
      <c r="Z337" s="119"/>
      <c r="AA337" s="115" t="s">
        <v>117</v>
      </c>
      <c r="AB337" s="124"/>
      <c r="AC337" s="259" t="s">
        <v>214</v>
      </c>
      <c r="AD337" s="522" t="s">
        <v>35</v>
      </c>
      <c r="AE337" s="523" t="s">
        <v>118</v>
      </c>
      <c r="AF337" s="524"/>
      <c r="AG337" s="259" t="s">
        <v>210</v>
      </c>
      <c r="AH337" s="210" t="s">
        <v>215</v>
      </c>
      <c r="AI337" s="110" t="s">
        <v>215</v>
      </c>
      <c r="AJ337" s="110" t="s">
        <v>210</v>
      </c>
      <c r="AK337" s="110" t="s">
        <v>215</v>
      </c>
      <c r="AL337" s="110" t="s">
        <v>484</v>
      </c>
      <c r="AM337" s="110" t="s">
        <v>484</v>
      </c>
      <c r="AN337" s="116">
        <v>115</v>
      </c>
      <c r="AO337" s="117">
        <v>1.85</v>
      </c>
      <c r="AP337" s="117">
        <v>2.7</v>
      </c>
      <c r="AQ337" s="235">
        <v>55.53</v>
      </c>
      <c r="AR337" s="122"/>
    </row>
    <row r="338" spans="1:44" s="5" customFormat="1" ht="25.5">
      <c r="A338" s="267"/>
      <c r="B338" s="268">
        <v>346</v>
      </c>
      <c r="C338" s="297"/>
      <c r="D338" s="119"/>
      <c r="E338" s="121">
        <v>39686</v>
      </c>
      <c r="F338" s="126" t="s">
        <v>621</v>
      </c>
      <c r="G338" s="119"/>
      <c r="H338" s="124"/>
      <c r="I338" s="129" t="s">
        <v>112</v>
      </c>
      <c r="J338" s="111" t="s">
        <v>113</v>
      </c>
      <c r="K338" s="259">
        <v>1</v>
      </c>
      <c r="L338" s="297" t="s">
        <v>127</v>
      </c>
      <c r="M338" s="114">
        <v>2</v>
      </c>
      <c r="N338" s="475">
        <v>3.16</v>
      </c>
      <c r="O338" s="114" t="s">
        <v>128</v>
      </c>
      <c r="P338" s="114">
        <v>2048</v>
      </c>
      <c r="Q338" s="43">
        <v>2</v>
      </c>
      <c r="R338" s="110">
        <v>1</v>
      </c>
      <c r="S338" s="124">
        <v>160</v>
      </c>
      <c r="T338" s="111" t="s">
        <v>673</v>
      </c>
      <c r="U338" s="124"/>
      <c r="V338" s="124"/>
      <c r="W338" s="259" t="s">
        <v>215</v>
      </c>
      <c r="X338" s="116">
        <v>0</v>
      </c>
      <c r="Y338" s="110" t="s">
        <v>116</v>
      </c>
      <c r="Z338" s="119"/>
      <c r="AA338" s="115" t="s">
        <v>117</v>
      </c>
      <c r="AB338" s="124"/>
      <c r="AC338" s="259" t="s">
        <v>214</v>
      </c>
      <c r="AD338" s="522" t="s">
        <v>35</v>
      </c>
      <c r="AE338" s="523" t="s">
        <v>118</v>
      </c>
      <c r="AF338" s="524"/>
      <c r="AG338" s="259" t="s">
        <v>210</v>
      </c>
      <c r="AH338" s="210" t="s">
        <v>215</v>
      </c>
      <c r="AI338" s="110" t="s">
        <v>215</v>
      </c>
      <c r="AJ338" s="110" t="s">
        <v>210</v>
      </c>
      <c r="AK338" s="110" t="s">
        <v>215</v>
      </c>
      <c r="AL338" s="110" t="s">
        <v>484</v>
      </c>
      <c r="AM338" s="110" t="s">
        <v>484</v>
      </c>
      <c r="AN338" s="116">
        <v>115</v>
      </c>
      <c r="AO338" s="117">
        <v>1.2</v>
      </c>
      <c r="AP338" s="117">
        <v>2.21</v>
      </c>
      <c r="AQ338" s="235">
        <v>48.4</v>
      </c>
      <c r="AR338" s="122"/>
    </row>
    <row r="339" spans="1:44" s="5" customFormat="1" ht="25.5">
      <c r="A339" s="267"/>
      <c r="B339" s="268">
        <v>347</v>
      </c>
      <c r="C339" s="297"/>
      <c r="D339" s="119"/>
      <c r="E339" s="121">
        <v>39686</v>
      </c>
      <c r="F339" s="126" t="s">
        <v>621</v>
      </c>
      <c r="G339" s="119"/>
      <c r="H339" s="124"/>
      <c r="I339" s="129" t="s">
        <v>112</v>
      </c>
      <c r="J339" s="111" t="s">
        <v>113</v>
      </c>
      <c r="K339" s="259">
        <v>1</v>
      </c>
      <c r="L339" s="297" t="s">
        <v>124</v>
      </c>
      <c r="M339" s="114">
        <v>4</v>
      </c>
      <c r="N339" s="474">
        <v>2.83</v>
      </c>
      <c r="O339" s="114" t="s">
        <v>128</v>
      </c>
      <c r="P339" s="114">
        <v>2048</v>
      </c>
      <c r="Q339" s="43">
        <v>2</v>
      </c>
      <c r="R339" s="110">
        <v>1</v>
      </c>
      <c r="S339" s="124">
        <v>160</v>
      </c>
      <c r="T339" s="111" t="s">
        <v>673</v>
      </c>
      <c r="U339" s="124"/>
      <c r="V339" s="124"/>
      <c r="W339" s="259" t="s">
        <v>215</v>
      </c>
      <c r="X339" s="116">
        <v>0</v>
      </c>
      <c r="Y339" s="110" t="s">
        <v>116</v>
      </c>
      <c r="Z339" s="119"/>
      <c r="AA339" s="115" t="s">
        <v>117</v>
      </c>
      <c r="AB339" s="124"/>
      <c r="AC339" s="259" t="s">
        <v>214</v>
      </c>
      <c r="AD339" s="522" t="s">
        <v>35</v>
      </c>
      <c r="AE339" s="523" t="s">
        <v>118</v>
      </c>
      <c r="AF339" s="524"/>
      <c r="AG339" s="259" t="s">
        <v>210</v>
      </c>
      <c r="AH339" s="210" t="s">
        <v>215</v>
      </c>
      <c r="AI339" s="110" t="s">
        <v>215</v>
      </c>
      <c r="AJ339" s="110" t="s">
        <v>210</v>
      </c>
      <c r="AK339" s="110" t="s">
        <v>215</v>
      </c>
      <c r="AL339" s="110" t="s">
        <v>484</v>
      </c>
      <c r="AM339" s="110" t="s">
        <v>484</v>
      </c>
      <c r="AN339" s="116">
        <v>115</v>
      </c>
      <c r="AO339" s="117">
        <v>1.3</v>
      </c>
      <c r="AP339" s="117">
        <v>2.32</v>
      </c>
      <c r="AQ339" s="235">
        <v>56.5</v>
      </c>
      <c r="AR339" s="122"/>
    </row>
    <row r="340" spans="1:44" ht="25.5">
      <c r="A340" s="267"/>
      <c r="B340" s="268">
        <v>348</v>
      </c>
      <c r="C340" s="297"/>
      <c r="D340" s="119"/>
      <c r="E340" s="125">
        <v>39687</v>
      </c>
      <c r="F340" s="126" t="s">
        <v>621</v>
      </c>
      <c r="G340" s="119"/>
      <c r="H340" s="124"/>
      <c r="I340" s="129" t="s">
        <v>112</v>
      </c>
      <c r="J340" s="111" t="s">
        <v>113</v>
      </c>
      <c r="K340" s="259">
        <v>1</v>
      </c>
      <c r="L340" s="297" t="s">
        <v>127</v>
      </c>
      <c r="M340" s="114">
        <v>2</v>
      </c>
      <c r="N340" s="475">
        <v>3.16</v>
      </c>
      <c r="O340" s="114" t="s">
        <v>128</v>
      </c>
      <c r="P340" s="114">
        <v>2048</v>
      </c>
      <c r="Q340" s="43">
        <v>2</v>
      </c>
      <c r="R340" s="110">
        <v>1</v>
      </c>
      <c r="S340" s="124">
        <v>160</v>
      </c>
      <c r="T340" s="111" t="s">
        <v>673</v>
      </c>
      <c r="U340" s="124"/>
      <c r="V340" s="124"/>
      <c r="W340" s="259" t="s">
        <v>215</v>
      </c>
      <c r="X340" s="116">
        <v>0</v>
      </c>
      <c r="Y340" s="110" t="s">
        <v>116</v>
      </c>
      <c r="Z340" s="119"/>
      <c r="AA340" s="115" t="s">
        <v>117</v>
      </c>
      <c r="AB340" s="124"/>
      <c r="AC340" s="259" t="s">
        <v>214</v>
      </c>
      <c r="AD340" s="522" t="s">
        <v>35</v>
      </c>
      <c r="AE340" s="523" t="s">
        <v>118</v>
      </c>
      <c r="AF340" s="524"/>
      <c r="AG340" s="259" t="s">
        <v>210</v>
      </c>
      <c r="AH340" s="210" t="s">
        <v>215</v>
      </c>
      <c r="AI340" s="110" t="s">
        <v>215</v>
      </c>
      <c r="AJ340" s="110" t="s">
        <v>210</v>
      </c>
      <c r="AK340" s="110" t="s">
        <v>215</v>
      </c>
      <c r="AL340" s="110" t="s">
        <v>484</v>
      </c>
      <c r="AM340" s="110" t="s">
        <v>484</v>
      </c>
      <c r="AN340" s="116">
        <v>115</v>
      </c>
      <c r="AO340" s="117">
        <v>1.14</v>
      </c>
      <c r="AP340" s="117">
        <v>1.85</v>
      </c>
      <c r="AQ340" s="235">
        <v>41.6</v>
      </c>
      <c r="AR340" s="122"/>
    </row>
    <row r="341" spans="1:44" ht="25.5">
      <c r="A341" s="267"/>
      <c r="B341" s="268">
        <v>349</v>
      </c>
      <c r="C341" s="297"/>
      <c r="D341" s="119"/>
      <c r="E341" s="125">
        <v>39687</v>
      </c>
      <c r="F341" s="126" t="s">
        <v>621</v>
      </c>
      <c r="G341" s="119"/>
      <c r="H341" s="124"/>
      <c r="I341" s="129" t="s">
        <v>112</v>
      </c>
      <c r="J341" s="111" t="s">
        <v>113</v>
      </c>
      <c r="K341" s="259">
        <v>1</v>
      </c>
      <c r="L341" s="297" t="s">
        <v>124</v>
      </c>
      <c r="M341" s="114">
        <v>4</v>
      </c>
      <c r="N341" s="474">
        <v>2.83</v>
      </c>
      <c r="O341" s="114" t="s">
        <v>128</v>
      </c>
      <c r="P341" s="114">
        <v>2048</v>
      </c>
      <c r="Q341" s="43">
        <v>2</v>
      </c>
      <c r="R341" s="110">
        <v>1</v>
      </c>
      <c r="S341" s="124">
        <v>320</v>
      </c>
      <c r="T341" s="111" t="s">
        <v>673</v>
      </c>
      <c r="U341" s="124"/>
      <c r="V341" s="124"/>
      <c r="W341" s="299" t="s">
        <v>210</v>
      </c>
      <c r="X341" s="305">
        <v>1</v>
      </c>
      <c r="Y341" s="110" t="s">
        <v>129</v>
      </c>
      <c r="Z341" s="119">
        <v>256</v>
      </c>
      <c r="AA341" s="115" t="s">
        <v>117</v>
      </c>
      <c r="AB341" s="124">
        <v>128</v>
      </c>
      <c r="AC341" s="259" t="s">
        <v>214</v>
      </c>
      <c r="AD341" s="522" t="s">
        <v>35</v>
      </c>
      <c r="AE341" s="523" t="s">
        <v>118</v>
      </c>
      <c r="AF341" s="524"/>
      <c r="AG341" s="259" t="s">
        <v>210</v>
      </c>
      <c r="AH341" s="210" t="s">
        <v>215</v>
      </c>
      <c r="AI341" s="110" t="s">
        <v>215</v>
      </c>
      <c r="AJ341" s="110" t="s">
        <v>210</v>
      </c>
      <c r="AK341" s="110" t="s">
        <v>215</v>
      </c>
      <c r="AL341" s="110" t="s">
        <v>484</v>
      </c>
      <c r="AM341" s="110" t="s">
        <v>484</v>
      </c>
      <c r="AN341" s="116">
        <v>115</v>
      </c>
      <c r="AO341" s="117">
        <v>1.2</v>
      </c>
      <c r="AP341" s="117">
        <v>2.21</v>
      </c>
      <c r="AQ341" s="235">
        <v>46.7</v>
      </c>
      <c r="AR341" s="122"/>
    </row>
    <row r="342" spans="1:44" ht="25.5">
      <c r="A342" s="267"/>
      <c r="B342" s="268">
        <v>350</v>
      </c>
      <c r="C342" s="300"/>
      <c r="D342" s="119"/>
      <c r="E342" s="125">
        <v>39687</v>
      </c>
      <c r="F342" s="126" t="s">
        <v>621</v>
      </c>
      <c r="G342" s="119"/>
      <c r="H342" s="124"/>
      <c r="I342" s="129" t="s">
        <v>112</v>
      </c>
      <c r="J342" s="111" t="s">
        <v>113</v>
      </c>
      <c r="K342" s="259">
        <v>1</v>
      </c>
      <c r="L342" s="300" t="s">
        <v>114</v>
      </c>
      <c r="M342" s="127">
        <v>4</v>
      </c>
      <c r="N342" s="475">
        <v>2</v>
      </c>
      <c r="O342" s="127" t="s">
        <v>115</v>
      </c>
      <c r="P342" s="114">
        <v>2048</v>
      </c>
      <c r="Q342" s="43">
        <v>2</v>
      </c>
      <c r="R342" s="110">
        <v>1</v>
      </c>
      <c r="S342" s="124">
        <v>320</v>
      </c>
      <c r="T342" s="111" t="s">
        <v>673</v>
      </c>
      <c r="U342" s="124"/>
      <c r="V342" s="124"/>
      <c r="W342" s="299" t="s">
        <v>210</v>
      </c>
      <c r="X342" s="305">
        <v>1</v>
      </c>
      <c r="Y342" s="110" t="s">
        <v>129</v>
      </c>
      <c r="Z342" s="119">
        <v>256</v>
      </c>
      <c r="AA342" s="115" t="s">
        <v>117</v>
      </c>
      <c r="AB342" s="124">
        <v>128</v>
      </c>
      <c r="AC342" s="259" t="s">
        <v>214</v>
      </c>
      <c r="AD342" s="522" t="s">
        <v>35</v>
      </c>
      <c r="AE342" s="523" t="s">
        <v>118</v>
      </c>
      <c r="AF342" s="524"/>
      <c r="AG342" s="259" t="s">
        <v>210</v>
      </c>
      <c r="AH342" s="210" t="s">
        <v>215</v>
      </c>
      <c r="AI342" s="110" t="s">
        <v>215</v>
      </c>
      <c r="AJ342" s="110" t="s">
        <v>210</v>
      </c>
      <c r="AK342" s="110" t="s">
        <v>215</v>
      </c>
      <c r="AL342" s="110" t="s">
        <v>484</v>
      </c>
      <c r="AM342" s="110" t="s">
        <v>484</v>
      </c>
      <c r="AN342" s="116">
        <v>115</v>
      </c>
      <c r="AO342" s="128">
        <v>1.28</v>
      </c>
      <c r="AP342" s="128">
        <v>2.87</v>
      </c>
      <c r="AQ342" s="239">
        <v>82.28</v>
      </c>
      <c r="AR342" s="122"/>
    </row>
    <row r="343" spans="1:44" ht="25.5">
      <c r="A343" s="267"/>
      <c r="B343" s="268">
        <v>351</v>
      </c>
      <c r="C343" s="300"/>
      <c r="D343" s="119"/>
      <c r="E343" s="125">
        <v>39687</v>
      </c>
      <c r="F343" s="126" t="s">
        <v>621</v>
      </c>
      <c r="G343" s="119"/>
      <c r="H343" s="124"/>
      <c r="I343" s="129" t="s">
        <v>112</v>
      </c>
      <c r="J343" s="111" t="s">
        <v>113</v>
      </c>
      <c r="K343" s="259">
        <v>1</v>
      </c>
      <c r="L343" s="300" t="s">
        <v>119</v>
      </c>
      <c r="M343" s="127">
        <v>4</v>
      </c>
      <c r="N343" s="474">
        <v>2.3</v>
      </c>
      <c r="O343" s="127" t="s">
        <v>115</v>
      </c>
      <c r="P343" s="114">
        <v>2048</v>
      </c>
      <c r="Q343" s="43">
        <v>2</v>
      </c>
      <c r="R343" s="110">
        <v>1</v>
      </c>
      <c r="S343" s="124">
        <v>320</v>
      </c>
      <c r="T343" s="111" t="s">
        <v>673</v>
      </c>
      <c r="U343" s="124"/>
      <c r="V343" s="124"/>
      <c r="W343" s="299" t="s">
        <v>210</v>
      </c>
      <c r="X343" s="305">
        <v>1</v>
      </c>
      <c r="Y343" s="110" t="s">
        <v>129</v>
      </c>
      <c r="Z343" s="119">
        <v>256</v>
      </c>
      <c r="AA343" s="115" t="s">
        <v>117</v>
      </c>
      <c r="AB343" s="124">
        <v>128</v>
      </c>
      <c r="AC343" s="259" t="s">
        <v>214</v>
      </c>
      <c r="AD343" s="522" t="s">
        <v>35</v>
      </c>
      <c r="AE343" s="523" t="s">
        <v>118</v>
      </c>
      <c r="AF343" s="524"/>
      <c r="AG343" s="259" t="s">
        <v>210</v>
      </c>
      <c r="AH343" s="210" t="s">
        <v>215</v>
      </c>
      <c r="AI343" s="110" t="s">
        <v>215</v>
      </c>
      <c r="AJ343" s="110" t="s">
        <v>210</v>
      </c>
      <c r="AK343" s="110" t="s">
        <v>215</v>
      </c>
      <c r="AL343" s="110" t="s">
        <v>484</v>
      </c>
      <c r="AM343" s="110" t="s">
        <v>484</v>
      </c>
      <c r="AN343" s="116">
        <v>115</v>
      </c>
      <c r="AO343" s="117">
        <v>1.27</v>
      </c>
      <c r="AP343" s="117">
        <v>2.89</v>
      </c>
      <c r="AQ343" s="239">
        <v>88.74</v>
      </c>
      <c r="AR343" s="122"/>
    </row>
    <row r="344" spans="1:44" ht="25.5">
      <c r="A344" s="267"/>
      <c r="B344" s="268">
        <v>352</v>
      </c>
      <c r="C344" s="300"/>
      <c r="D344" s="119"/>
      <c r="E344" s="125">
        <v>39687</v>
      </c>
      <c r="F344" s="126" t="s">
        <v>621</v>
      </c>
      <c r="G344" s="119"/>
      <c r="H344" s="124"/>
      <c r="I344" s="129" t="s">
        <v>112</v>
      </c>
      <c r="J344" s="111" t="s">
        <v>113</v>
      </c>
      <c r="K344" s="259">
        <v>1</v>
      </c>
      <c r="L344" s="300" t="s">
        <v>120</v>
      </c>
      <c r="M344" s="127">
        <v>2</v>
      </c>
      <c r="N344" s="474">
        <v>2.5</v>
      </c>
      <c r="O344" s="127" t="s">
        <v>115</v>
      </c>
      <c r="P344" s="114">
        <v>2048</v>
      </c>
      <c r="Q344" s="43">
        <v>2</v>
      </c>
      <c r="R344" s="110">
        <v>1</v>
      </c>
      <c r="S344" s="124">
        <v>320</v>
      </c>
      <c r="T344" s="111" t="s">
        <v>673</v>
      </c>
      <c r="U344" s="124"/>
      <c r="V344" s="124"/>
      <c r="W344" s="299" t="s">
        <v>210</v>
      </c>
      <c r="X344" s="305">
        <v>1</v>
      </c>
      <c r="Y344" s="110" t="s">
        <v>129</v>
      </c>
      <c r="Z344" s="119">
        <v>256</v>
      </c>
      <c r="AA344" s="115" t="s">
        <v>117</v>
      </c>
      <c r="AB344" s="124">
        <v>128</v>
      </c>
      <c r="AC344" s="259" t="s">
        <v>214</v>
      </c>
      <c r="AD344" s="522" t="s">
        <v>35</v>
      </c>
      <c r="AE344" s="523" t="s">
        <v>118</v>
      </c>
      <c r="AF344" s="524"/>
      <c r="AG344" s="259" t="s">
        <v>210</v>
      </c>
      <c r="AH344" s="210" t="s">
        <v>215</v>
      </c>
      <c r="AI344" s="110" t="s">
        <v>215</v>
      </c>
      <c r="AJ344" s="110" t="s">
        <v>210</v>
      </c>
      <c r="AK344" s="110" t="s">
        <v>215</v>
      </c>
      <c r="AL344" s="110" t="s">
        <v>484</v>
      </c>
      <c r="AM344" s="110" t="s">
        <v>484</v>
      </c>
      <c r="AN344" s="116">
        <v>115</v>
      </c>
      <c r="AO344" s="117">
        <v>1.19</v>
      </c>
      <c r="AP344" s="117">
        <v>2.86</v>
      </c>
      <c r="AQ344" s="239">
        <v>63.59</v>
      </c>
      <c r="AR344" s="122"/>
    </row>
    <row r="345" spans="1:44" ht="25.5">
      <c r="A345" s="267"/>
      <c r="B345" s="268">
        <v>353</v>
      </c>
      <c r="C345" s="300"/>
      <c r="D345" s="119"/>
      <c r="E345" s="125">
        <v>39687</v>
      </c>
      <c r="F345" s="126" t="s">
        <v>621</v>
      </c>
      <c r="G345" s="119"/>
      <c r="H345" s="124"/>
      <c r="I345" s="129" t="s">
        <v>112</v>
      </c>
      <c r="J345" s="111" t="s">
        <v>113</v>
      </c>
      <c r="K345" s="259">
        <v>1</v>
      </c>
      <c r="L345" s="300" t="s">
        <v>121</v>
      </c>
      <c r="M345" s="127">
        <v>2</v>
      </c>
      <c r="N345" s="474">
        <v>3</v>
      </c>
      <c r="O345" s="127" t="s">
        <v>115</v>
      </c>
      <c r="P345" s="114">
        <v>2048</v>
      </c>
      <c r="Q345" s="43">
        <v>2</v>
      </c>
      <c r="R345" s="110">
        <v>1</v>
      </c>
      <c r="S345" s="124">
        <v>320</v>
      </c>
      <c r="T345" s="111" t="s">
        <v>673</v>
      </c>
      <c r="U345" s="124"/>
      <c r="V345" s="124"/>
      <c r="W345" s="299" t="s">
        <v>210</v>
      </c>
      <c r="X345" s="305">
        <v>1</v>
      </c>
      <c r="Y345" s="110" t="s">
        <v>129</v>
      </c>
      <c r="Z345" s="119">
        <v>256</v>
      </c>
      <c r="AA345" s="115" t="s">
        <v>117</v>
      </c>
      <c r="AB345" s="124">
        <v>128</v>
      </c>
      <c r="AC345" s="259" t="s">
        <v>214</v>
      </c>
      <c r="AD345" s="522" t="s">
        <v>35</v>
      </c>
      <c r="AE345" s="523" t="s">
        <v>118</v>
      </c>
      <c r="AF345" s="524"/>
      <c r="AG345" s="259" t="s">
        <v>210</v>
      </c>
      <c r="AH345" s="210" t="s">
        <v>215</v>
      </c>
      <c r="AI345" s="110" t="s">
        <v>215</v>
      </c>
      <c r="AJ345" s="110" t="s">
        <v>210</v>
      </c>
      <c r="AK345" s="110" t="s">
        <v>215</v>
      </c>
      <c r="AL345" s="110" t="s">
        <v>484</v>
      </c>
      <c r="AM345" s="110" t="s">
        <v>484</v>
      </c>
      <c r="AN345" s="116">
        <v>115</v>
      </c>
      <c r="AO345" s="128">
        <v>1.27</v>
      </c>
      <c r="AP345" s="128">
        <v>2.85</v>
      </c>
      <c r="AQ345" s="239">
        <v>69.13</v>
      </c>
      <c r="AR345" s="122"/>
    </row>
    <row r="346" spans="1:44" ht="25.5">
      <c r="A346" s="267"/>
      <c r="B346" s="268">
        <v>354</v>
      </c>
      <c r="C346" s="300"/>
      <c r="D346" s="119"/>
      <c r="E346" s="125">
        <v>39687</v>
      </c>
      <c r="F346" s="126" t="s">
        <v>621</v>
      </c>
      <c r="G346" s="119"/>
      <c r="H346" s="124"/>
      <c r="I346" s="129" t="s">
        <v>112</v>
      </c>
      <c r="J346" s="111" t="s">
        <v>113</v>
      </c>
      <c r="K346" s="260">
        <v>1</v>
      </c>
      <c r="L346" s="300" t="s">
        <v>114</v>
      </c>
      <c r="M346" s="127">
        <v>4</v>
      </c>
      <c r="N346" s="475">
        <v>2</v>
      </c>
      <c r="O346" s="127" t="s">
        <v>115</v>
      </c>
      <c r="P346" s="127">
        <v>4096</v>
      </c>
      <c r="Q346" s="43">
        <v>4</v>
      </c>
      <c r="R346" s="110">
        <v>1</v>
      </c>
      <c r="S346" s="124">
        <v>320</v>
      </c>
      <c r="T346" s="111" t="s">
        <v>673</v>
      </c>
      <c r="U346" s="124"/>
      <c r="V346" s="124"/>
      <c r="W346" s="299" t="s">
        <v>210</v>
      </c>
      <c r="X346" s="305">
        <v>1</v>
      </c>
      <c r="Y346" s="110" t="s">
        <v>129</v>
      </c>
      <c r="Z346" s="119">
        <v>256</v>
      </c>
      <c r="AA346" s="115" t="s">
        <v>117</v>
      </c>
      <c r="AB346" s="124">
        <v>128</v>
      </c>
      <c r="AC346" s="259" t="s">
        <v>214</v>
      </c>
      <c r="AD346" s="522" t="s">
        <v>35</v>
      </c>
      <c r="AE346" s="523" t="s">
        <v>118</v>
      </c>
      <c r="AF346" s="524"/>
      <c r="AG346" s="259" t="s">
        <v>210</v>
      </c>
      <c r="AH346" s="210" t="s">
        <v>215</v>
      </c>
      <c r="AI346" s="110" t="s">
        <v>215</v>
      </c>
      <c r="AJ346" s="110" t="s">
        <v>210</v>
      </c>
      <c r="AK346" s="110" t="s">
        <v>215</v>
      </c>
      <c r="AL346" s="110" t="s">
        <v>484</v>
      </c>
      <c r="AM346" s="110" t="s">
        <v>484</v>
      </c>
      <c r="AN346" s="116">
        <v>115</v>
      </c>
      <c r="AO346" s="128">
        <v>1.21</v>
      </c>
      <c r="AP346" s="128">
        <v>3</v>
      </c>
      <c r="AQ346" s="239">
        <v>83.31</v>
      </c>
      <c r="AR346" s="122"/>
    </row>
    <row r="347" spans="1:44" s="3" customFormat="1" ht="25.5">
      <c r="A347" s="267"/>
      <c r="B347" s="268">
        <v>355</v>
      </c>
      <c r="C347" s="300"/>
      <c r="D347" s="119"/>
      <c r="E347" s="125">
        <v>39687</v>
      </c>
      <c r="F347" s="126" t="s">
        <v>621</v>
      </c>
      <c r="G347" s="119"/>
      <c r="H347" s="124"/>
      <c r="I347" s="129" t="s">
        <v>112</v>
      </c>
      <c r="J347" s="111" t="s">
        <v>113</v>
      </c>
      <c r="K347" s="260">
        <v>1</v>
      </c>
      <c r="L347" s="300" t="s">
        <v>119</v>
      </c>
      <c r="M347" s="127">
        <v>4</v>
      </c>
      <c r="N347" s="475">
        <v>2.3</v>
      </c>
      <c r="O347" s="127" t="s">
        <v>115</v>
      </c>
      <c r="P347" s="127">
        <v>4096</v>
      </c>
      <c r="Q347" s="43">
        <v>4</v>
      </c>
      <c r="R347" s="110">
        <v>1</v>
      </c>
      <c r="S347" s="124">
        <v>320</v>
      </c>
      <c r="T347" s="111" t="s">
        <v>673</v>
      </c>
      <c r="U347" s="124"/>
      <c r="V347" s="124"/>
      <c r="W347" s="299" t="s">
        <v>210</v>
      </c>
      <c r="X347" s="305">
        <v>1</v>
      </c>
      <c r="Y347" s="110" t="s">
        <v>129</v>
      </c>
      <c r="Z347" s="119">
        <v>256</v>
      </c>
      <c r="AA347" s="115" t="s">
        <v>117</v>
      </c>
      <c r="AB347" s="124">
        <v>128</v>
      </c>
      <c r="AC347" s="259" t="s">
        <v>214</v>
      </c>
      <c r="AD347" s="522" t="s">
        <v>35</v>
      </c>
      <c r="AE347" s="523" t="s">
        <v>118</v>
      </c>
      <c r="AF347" s="524"/>
      <c r="AG347" s="259" t="s">
        <v>210</v>
      </c>
      <c r="AH347" s="210" t="s">
        <v>215</v>
      </c>
      <c r="AI347" s="110" t="s">
        <v>215</v>
      </c>
      <c r="AJ347" s="110" t="s">
        <v>210</v>
      </c>
      <c r="AK347" s="110" t="s">
        <v>215</v>
      </c>
      <c r="AL347" s="110" t="s">
        <v>484</v>
      </c>
      <c r="AM347" s="110" t="s">
        <v>484</v>
      </c>
      <c r="AN347" s="116">
        <v>115</v>
      </c>
      <c r="AO347" s="117">
        <v>1.29</v>
      </c>
      <c r="AP347" s="117">
        <v>3</v>
      </c>
      <c r="AQ347" s="239">
        <v>88.4</v>
      </c>
      <c r="AR347" s="122"/>
    </row>
    <row r="348" spans="1:44" s="5" customFormat="1" ht="25.5">
      <c r="A348" s="267"/>
      <c r="B348" s="268">
        <v>356</v>
      </c>
      <c r="C348" s="300"/>
      <c r="D348" s="119"/>
      <c r="E348" s="125">
        <v>39687</v>
      </c>
      <c r="F348" s="126" t="s">
        <v>621</v>
      </c>
      <c r="G348" s="119"/>
      <c r="H348" s="124"/>
      <c r="I348" s="129" t="s">
        <v>112</v>
      </c>
      <c r="J348" s="111" t="s">
        <v>113</v>
      </c>
      <c r="K348" s="259">
        <v>1</v>
      </c>
      <c r="L348" s="300" t="s">
        <v>120</v>
      </c>
      <c r="M348" s="127">
        <v>2</v>
      </c>
      <c r="N348" s="474">
        <v>2.5</v>
      </c>
      <c r="O348" s="127" t="s">
        <v>115</v>
      </c>
      <c r="P348" s="127">
        <v>4096</v>
      </c>
      <c r="Q348" s="43">
        <v>4</v>
      </c>
      <c r="R348" s="110">
        <v>1</v>
      </c>
      <c r="S348" s="124">
        <v>320</v>
      </c>
      <c r="T348" s="111" t="s">
        <v>673</v>
      </c>
      <c r="U348" s="124"/>
      <c r="V348" s="124"/>
      <c r="W348" s="299" t="s">
        <v>210</v>
      </c>
      <c r="X348" s="305">
        <v>1</v>
      </c>
      <c r="Y348" s="110" t="s">
        <v>129</v>
      </c>
      <c r="Z348" s="119">
        <v>256</v>
      </c>
      <c r="AA348" s="115" t="s">
        <v>117</v>
      </c>
      <c r="AB348" s="124">
        <v>128</v>
      </c>
      <c r="AC348" s="259" t="s">
        <v>214</v>
      </c>
      <c r="AD348" s="522" t="s">
        <v>35</v>
      </c>
      <c r="AE348" s="523" t="s">
        <v>118</v>
      </c>
      <c r="AF348" s="524"/>
      <c r="AG348" s="259" t="s">
        <v>210</v>
      </c>
      <c r="AH348" s="210" t="s">
        <v>215</v>
      </c>
      <c r="AI348" s="110" t="s">
        <v>215</v>
      </c>
      <c r="AJ348" s="110" t="s">
        <v>210</v>
      </c>
      <c r="AK348" s="110" t="s">
        <v>215</v>
      </c>
      <c r="AL348" s="110" t="s">
        <v>484</v>
      </c>
      <c r="AM348" s="110" t="s">
        <v>484</v>
      </c>
      <c r="AN348" s="116">
        <v>115</v>
      </c>
      <c r="AO348" s="117">
        <v>1.2</v>
      </c>
      <c r="AP348" s="117">
        <v>2.73</v>
      </c>
      <c r="AQ348" s="239">
        <v>63.4</v>
      </c>
      <c r="AR348" s="122"/>
    </row>
    <row r="349" spans="1:44" ht="25.5">
      <c r="A349" s="267"/>
      <c r="B349" s="268">
        <v>357</v>
      </c>
      <c r="C349" s="300"/>
      <c r="D349" s="119"/>
      <c r="E349" s="125">
        <v>39687</v>
      </c>
      <c r="F349" s="126" t="s">
        <v>621</v>
      </c>
      <c r="G349" s="119"/>
      <c r="H349" s="124"/>
      <c r="I349" s="129" t="s">
        <v>112</v>
      </c>
      <c r="J349" s="111" t="s">
        <v>113</v>
      </c>
      <c r="K349" s="259">
        <v>1</v>
      </c>
      <c r="L349" s="300" t="s">
        <v>121</v>
      </c>
      <c r="M349" s="127">
        <v>2</v>
      </c>
      <c r="N349" s="474">
        <v>3</v>
      </c>
      <c r="O349" s="127" t="s">
        <v>115</v>
      </c>
      <c r="P349" s="127">
        <v>4096</v>
      </c>
      <c r="Q349" s="43">
        <v>4</v>
      </c>
      <c r="R349" s="110">
        <v>1</v>
      </c>
      <c r="S349" s="124">
        <v>160</v>
      </c>
      <c r="T349" s="111" t="s">
        <v>673</v>
      </c>
      <c r="U349" s="124"/>
      <c r="V349" s="124"/>
      <c r="W349" s="299" t="s">
        <v>210</v>
      </c>
      <c r="X349" s="305">
        <v>1</v>
      </c>
      <c r="Y349" s="110" t="s">
        <v>129</v>
      </c>
      <c r="Z349" s="119">
        <v>256</v>
      </c>
      <c r="AA349" s="115" t="s">
        <v>117</v>
      </c>
      <c r="AB349" s="124">
        <v>128</v>
      </c>
      <c r="AC349" s="259" t="s">
        <v>214</v>
      </c>
      <c r="AD349" s="522" t="s">
        <v>35</v>
      </c>
      <c r="AE349" s="523" t="s">
        <v>118</v>
      </c>
      <c r="AF349" s="524"/>
      <c r="AG349" s="259" t="s">
        <v>210</v>
      </c>
      <c r="AH349" s="210" t="s">
        <v>215</v>
      </c>
      <c r="AI349" s="110" t="s">
        <v>215</v>
      </c>
      <c r="AJ349" s="110" t="s">
        <v>210</v>
      </c>
      <c r="AK349" s="110" t="s">
        <v>215</v>
      </c>
      <c r="AL349" s="110" t="s">
        <v>484</v>
      </c>
      <c r="AM349" s="110" t="s">
        <v>484</v>
      </c>
      <c r="AN349" s="116">
        <v>115</v>
      </c>
      <c r="AO349" s="128">
        <v>1.28</v>
      </c>
      <c r="AP349" s="128">
        <v>2.88</v>
      </c>
      <c r="AQ349" s="239">
        <v>69.76</v>
      </c>
      <c r="AR349" s="122"/>
    </row>
    <row r="350" spans="1:44" s="4" customFormat="1" ht="25.5">
      <c r="A350" s="267"/>
      <c r="B350" s="268">
        <v>358</v>
      </c>
      <c r="C350" s="300"/>
      <c r="D350" s="119"/>
      <c r="E350" s="125">
        <v>39687</v>
      </c>
      <c r="F350" s="126" t="s">
        <v>621</v>
      </c>
      <c r="G350" s="119"/>
      <c r="H350" s="124"/>
      <c r="I350" s="129" t="s">
        <v>112</v>
      </c>
      <c r="J350" s="111" t="s">
        <v>113</v>
      </c>
      <c r="K350" s="259">
        <v>1</v>
      </c>
      <c r="L350" s="300" t="s">
        <v>130</v>
      </c>
      <c r="M350" s="127">
        <v>2</v>
      </c>
      <c r="N350" s="475">
        <v>3.16</v>
      </c>
      <c r="O350" s="127" t="s">
        <v>128</v>
      </c>
      <c r="P350" s="114">
        <v>2048</v>
      </c>
      <c r="Q350" s="43">
        <v>2</v>
      </c>
      <c r="R350" s="110">
        <v>1</v>
      </c>
      <c r="S350" s="124">
        <v>160</v>
      </c>
      <c r="T350" s="111" t="s">
        <v>673</v>
      </c>
      <c r="U350" s="124"/>
      <c r="V350" s="124"/>
      <c r="W350" s="299" t="s">
        <v>210</v>
      </c>
      <c r="X350" s="305">
        <v>1</v>
      </c>
      <c r="Y350" s="110" t="s">
        <v>129</v>
      </c>
      <c r="Z350" s="119">
        <v>256</v>
      </c>
      <c r="AA350" s="115" t="s">
        <v>117</v>
      </c>
      <c r="AB350" s="124">
        <v>128</v>
      </c>
      <c r="AC350" s="259" t="s">
        <v>214</v>
      </c>
      <c r="AD350" s="522" t="s">
        <v>35</v>
      </c>
      <c r="AE350" s="523" t="s">
        <v>118</v>
      </c>
      <c r="AF350" s="524"/>
      <c r="AG350" s="259" t="s">
        <v>210</v>
      </c>
      <c r="AH350" s="210" t="s">
        <v>215</v>
      </c>
      <c r="AI350" s="110" t="s">
        <v>215</v>
      </c>
      <c r="AJ350" s="110" t="s">
        <v>210</v>
      </c>
      <c r="AK350" s="110" t="s">
        <v>215</v>
      </c>
      <c r="AL350" s="110" t="s">
        <v>484</v>
      </c>
      <c r="AM350" s="110" t="s">
        <v>484</v>
      </c>
      <c r="AN350" s="116">
        <v>115</v>
      </c>
      <c r="AO350" s="128">
        <v>1.28</v>
      </c>
      <c r="AP350" s="128">
        <v>2.28</v>
      </c>
      <c r="AQ350" s="239">
        <v>68.7</v>
      </c>
      <c r="AR350" s="122"/>
    </row>
    <row r="351" spans="1:44" s="4" customFormat="1" ht="25.5">
      <c r="A351" s="267"/>
      <c r="B351" s="268">
        <v>359</v>
      </c>
      <c r="C351" s="300"/>
      <c r="D351" s="119"/>
      <c r="E351" s="125">
        <v>39687</v>
      </c>
      <c r="F351" s="126" t="s">
        <v>621</v>
      </c>
      <c r="G351" s="119"/>
      <c r="H351" s="124"/>
      <c r="I351" s="129" t="s">
        <v>112</v>
      </c>
      <c r="J351" s="111" t="s">
        <v>113</v>
      </c>
      <c r="K351" s="259">
        <v>1</v>
      </c>
      <c r="L351" s="300" t="s">
        <v>124</v>
      </c>
      <c r="M351" s="127">
        <v>4</v>
      </c>
      <c r="N351" s="474">
        <v>2.83</v>
      </c>
      <c r="O351" s="127" t="s">
        <v>128</v>
      </c>
      <c r="P351" s="114">
        <v>2048</v>
      </c>
      <c r="Q351" s="43">
        <v>2</v>
      </c>
      <c r="R351" s="110">
        <v>1</v>
      </c>
      <c r="S351" s="124">
        <v>160</v>
      </c>
      <c r="T351" s="111" t="s">
        <v>673</v>
      </c>
      <c r="U351" s="124"/>
      <c r="V351" s="124"/>
      <c r="W351" s="299" t="s">
        <v>210</v>
      </c>
      <c r="X351" s="305">
        <v>1</v>
      </c>
      <c r="Y351" s="110" t="s">
        <v>129</v>
      </c>
      <c r="Z351" s="119">
        <v>256</v>
      </c>
      <c r="AA351" s="115" t="s">
        <v>117</v>
      </c>
      <c r="AB351" s="124">
        <v>128</v>
      </c>
      <c r="AC351" s="259" t="s">
        <v>214</v>
      </c>
      <c r="AD351" s="522" t="s">
        <v>131</v>
      </c>
      <c r="AE351" s="523" t="s">
        <v>118</v>
      </c>
      <c r="AF351" s="524"/>
      <c r="AG351" s="259" t="s">
        <v>210</v>
      </c>
      <c r="AH351" s="210" t="s">
        <v>215</v>
      </c>
      <c r="AI351" s="110" t="s">
        <v>215</v>
      </c>
      <c r="AJ351" s="110" t="s">
        <v>210</v>
      </c>
      <c r="AK351" s="110" t="s">
        <v>215</v>
      </c>
      <c r="AL351" s="110" t="s">
        <v>484</v>
      </c>
      <c r="AM351" s="110" t="s">
        <v>484</v>
      </c>
      <c r="AN351" s="116">
        <v>115</v>
      </c>
      <c r="AO351" s="128">
        <v>1.6</v>
      </c>
      <c r="AP351" s="128">
        <v>2.3</v>
      </c>
      <c r="AQ351" s="239">
        <v>86.8</v>
      </c>
      <c r="AR351" s="122"/>
    </row>
    <row r="352" spans="1:44" s="5" customFormat="1" ht="25.5">
      <c r="A352" s="267"/>
      <c r="B352" s="268">
        <v>360</v>
      </c>
      <c r="C352" s="300"/>
      <c r="D352" s="119"/>
      <c r="E352" s="125">
        <v>39688</v>
      </c>
      <c r="F352" s="126" t="s">
        <v>621</v>
      </c>
      <c r="G352" s="119"/>
      <c r="H352" s="124"/>
      <c r="I352" s="129" t="s">
        <v>112</v>
      </c>
      <c r="J352" s="111" t="s">
        <v>113</v>
      </c>
      <c r="K352" s="259">
        <v>1</v>
      </c>
      <c r="L352" s="300" t="s">
        <v>130</v>
      </c>
      <c r="M352" s="127">
        <v>2</v>
      </c>
      <c r="N352" s="475">
        <v>3.16</v>
      </c>
      <c r="O352" s="127" t="s">
        <v>128</v>
      </c>
      <c r="P352" s="114">
        <v>2048</v>
      </c>
      <c r="Q352" s="43">
        <v>2</v>
      </c>
      <c r="R352" s="110">
        <v>1</v>
      </c>
      <c r="S352" s="124">
        <v>160</v>
      </c>
      <c r="T352" s="111" t="s">
        <v>673</v>
      </c>
      <c r="U352" s="124"/>
      <c r="V352" s="124"/>
      <c r="W352" s="299" t="s">
        <v>210</v>
      </c>
      <c r="X352" s="305">
        <v>1</v>
      </c>
      <c r="Y352" s="110" t="s">
        <v>129</v>
      </c>
      <c r="Z352" s="119">
        <v>256</v>
      </c>
      <c r="AA352" s="115" t="s">
        <v>117</v>
      </c>
      <c r="AB352" s="124">
        <v>128</v>
      </c>
      <c r="AC352" s="259" t="s">
        <v>214</v>
      </c>
      <c r="AD352" s="522" t="s">
        <v>35</v>
      </c>
      <c r="AE352" s="523" t="s">
        <v>118</v>
      </c>
      <c r="AF352" s="524"/>
      <c r="AG352" s="259" t="s">
        <v>210</v>
      </c>
      <c r="AH352" s="210" t="s">
        <v>215</v>
      </c>
      <c r="AI352" s="110" t="s">
        <v>215</v>
      </c>
      <c r="AJ352" s="110" t="s">
        <v>210</v>
      </c>
      <c r="AK352" s="110" t="s">
        <v>215</v>
      </c>
      <c r="AL352" s="110" t="s">
        <v>484</v>
      </c>
      <c r="AM352" s="110" t="s">
        <v>484</v>
      </c>
      <c r="AN352" s="116">
        <v>115</v>
      </c>
      <c r="AO352" s="128">
        <v>1.26</v>
      </c>
      <c r="AP352" s="128">
        <v>2.23</v>
      </c>
      <c r="AQ352" s="239">
        <v>51.38</v>
      </c>
      <c r="AR352" s="122"/>
    </row>
    <row r="353" spans="1:44" ht="25.5">
      <c r="A353" s="267"/>
      <c r="B353" s="268">
        <v>361</v>
      </c>
      <c r="C353" s="300"/>
      <c r="D353" s="119"/>
      <c r="E353" s="125">
        <v>39688</v>
      </c>
      <c r="F353" s="126" t="s">
        <v>621</v>
      </c>
      <c r="G353" s="119"/>
      <c r="H353" s="124"/>
      <c r="I353" s="129" t="s">
        <v>112</v>
      </c>
      <c r="J353" s="111" t="s">
        <v>113</v>
      </c>
      <c r="K353" s="259">
        <v>1</v>
      </c>
      <c r="L353" s="300" t="s">
        <v>124</v>
      </c>
      <c r="M353" s="127">
        <v>4</v>
      </c>
      <c r="N353" s="474">
        <v>2.83</v>
      </c>
      <c r="O353" s="127" t="s">
        <v>128</v>
      </c>
      <c r="P353" s="114">
        <v>2048</v>
      </c>
      <c r="Q353" s="43">
        <v>2</v>
      </c>
      <c r="R353" s="110">
        <v>1</v>
      </c>
      <c r="S353" s="124">
        <v>160</v>
      </c>
      <c r="T353" s="111" t="s">
        <v>673</v>
      </c>
      <c r="U353" s="124"/>
      <c r="V353" s="124"/>
      <c r="W353" s="299" t="s">
        <v>210</v>
      </c>
      <c r="X353" s="305">
        <v>1</v>
      </c>
      <c r="Y353" s="110" t="s">
        <v>129</v>
      </c>
      <c r="Z353" s="119">
        <v>256</v>
      </c>
      <c r="AA353" s="115" t="s">
        <v>117</v>
      </c>
      <c r="AB353" s="124">
        <v>128</v>
      </c>
      <c r="AC353" s="259" t="s">
        <v>214</v>
      </c>
      <c r="AD353" s="522" t="s">
        <v>35</v>
      </c>
      <c r="AE353" s="523" t="s">
        <v>118</v>
      </c>
      <c r="AF353" s="524"/>
      <c r="AG353" s="259" t="s">
        <v>210</v>
      </c>
      <c r="AH353" s="210" t="s">
        <v>215</v>
      </c>
      <c r="AI353" s="110" t="s">
        <v>215</v>
      </c>
      <c r="AJ353" s="110" t="s">
        <v>210</v>
      </c>
      <c r="AK353" s="110" t="s">
        <v>215</v>
      </c>
      <c r="AL353" s="110" t="s">
        <v>484</v>
      </c>
      <c r="AM353" s="110" t="s">
        <v>484</v>
      </c>
      <c r="AN353" s="116">
        <v>115</v>
      </c>
      <c r="AO353" s="128">
        <v>1.26</v>
      </c>
      <c r="AP353" s="128">
        <v>2.38</v>
      </c>
      <c r="AQ353" s="239">
        <v>55.34</v>
      </c>
      <c r="AR353" s="122"/>
    </row>
    <row r="354" spans="1:44" s="5" customFormat="1" ht="25.5">
      <c r="A354" s="267"/>
      <c r="B354" s="268">
        <v>362</v>
      </c>
      <c r="C354" s="300"/>
      <c r="D354" s="119"/>
      <c r="E354" s="125">
        <v>39688</v>
      </c>
      <c r="F354" s="126" t="s">
        <v>621</v>
      </c>
      <c r="G354" s="119"/>
      <c r="H354" s="124"/>
      <c r="I354" s="129" t="s">
        <v>112</v>
      </c>
      <c r="J354" s="111" t="s">
        <v>113</v>
      </c>
      <c r="K354" s="259">
        <v>1</v>
      </c>
      <c r="L354" s="300" t="s">
        <v>124</v>
      </c>
      <c r="M354" s="127">
        <v>4</v>
      </c>
      <c r="N354" s="474">
        <v>2.83</v>
      </c>
      <c r="O354" s="127" t="s">
        <v>132</v>
      </c>
      <c r="P354" s="127">
        <v>4096</v>
      </c>
      <c r="Q354" s="43">
        <v>4</v>
      </c>
      <c r="R354" s="110">
        <v>1</v>
      </c>
      <c r="S354" s="124">
        <v>160</v>
      </c>
      <c r="T354" s="111" t="s">
        <v>673</v>
      </c>
      <c r="U354" s="124"/>
      <c r="V354" s="124"/>
      <c r="W354" s="299" t="s">
        <v>210</v>
      </c>
      <c r="X354" s="305">
        <v>1</v>
      </c>
      <c r="Y354" s="110" t="s">
        <v>129</v>
      </c>
      <c r="Z354" s="119">
        <v>256</v>
      </c>
      <c r="AA354" s="115" t="s">
        <v>117</v>
      </c>
      <c r="AB354" s="124">
        <v>128</v>
      </c>
      <c r="AC354" s="259" t="s">
        <v>214</v>
      </c>
      <c r="AD354" s="522" t="s">
        <v>35</v>
      </c>
      <c r="AE354" s="523" t="s">
        <v>118</v>
      </c>
      <c r="AF354" s="524"/>
      <c r="AG354" s="259" t="s">
        <v>210</v>
      </c>
      <c r="AH354" s="210" t="s">
        <v>215</v>
      </c>
      <c r="AI354" s="110" t="s">
        <v>215</v>
      </c>
      <c r="AJ354" s="110" t="s">
        <v>210</v>
      </c>
      <c r="AK354" s="110" t="s">
        <v>215</v>
      </c>
      <c r="AL354" s="110" t="s">
        <v>484</v>
      </c>
      <c r="AM354" s="110" t="s">
        <v>484</v>
      </c>
      <c r="AN354" s="116">
        <v>115</v>
      </c>
      <c r="AO354" s="128">
        <v>2.11</v>
      </c>
      <c r="AP354" s="128">
        <v>2.97</v>
      </c>
      <c r="AQ354" s="239">
        <v>81.58</v>
      </c>
      <c r="AR354" s="122"/>
    </row>
    <row r="355" spans="1:44" s="5" customFormat="1" ht="25.5">
      <c r="A355" s="267"/>
      <c r="B355" s="268">
        <v>363</v>
      </c>
      <c r="C355" s="300"/>
      <c r="D355" s="119"/>
      <c r="E355" s="125">
        <v>39688</v>
      </c>
      <c r="F355" s="126" t="s">
        <v>621</v>
      </c>
      <c r="G355" s="119"/>
      <c r="H355" s="124"/>
      <c r="I355" s="129" t="s">
        <v>112</v>
      </c>
      <c r="J355" s="111" t="s">
        <v>113</v>
      </c>
      <c r="K355" s="259">
        <v>1</v>
      </c>
      <c r="L355" s="300" t="s">
        <v>122</v>
      </c>
      <c r="M355" s="127">
        <v>4</v>
      </c>
      <c r="N355" s="475">
        <v>2.4</v>
      </c>
      <c r="O355" s="127" t="s">
        <v>115</v>
      </c>
      <c r="P355" s="127">
        <v>4096</v>
      </c>
      <c r="Q355" s="43">
        <v>4</v>
      </c>
      <c r="R355" s="110">
        <v>1</v>
      </c>
      <c r="S355" s="124">
        <v>160</v>
      </c>
      <c r="T355" s="111" t="s">
        <v>673</v>
      </c>
      <c r="U355" s="124"/>
      <c r="V355" s="124"/>
      <c r="W355" s="299" t="s">
        <v>210</v>
      </c>
      <c r="X355" s="305">
        <v>1</v>
      </c>
      <c r="Y355" s="110" t="s">
        <v>129</v>
      </c>
      <c r="Z355" s="119">
        <v>256</v>
      </c>
      <c r="AA355" s="115" t="s">
        <v>117</v>
      </c>
      <c r="AB355" s="124">
        <v>128</v>
      </c>
      <c r="AC355" s="259" t="s">
        <v>214</v>
      </c>
      <c r="AD355" s="522" t="s">
        <v>35</v>
      </c>
      <c r="AE355" s="523" t="s">
        <v>118</v>
      </c>
      <c r="AF355" s="524"/>
      <c r="AG355" s="259" t="s">
        <v>210</v>
      </c>
      <c r="AH355" s="210" t="s">
        <v>215</v>
      </c>
      <c r="AI355" s="110" t="s">
        <v>215</v>
      </c>
      <c r="AJ355" s="110" t="s">
        <v>210</v>
      </c>
      <c r="AK355" s="110" t="s">
        <v>215</v>
      </c>
      <c r="AL355" s="110" t="s">
        <v>484</v>
      </c>
      <c r="AM355" s="110" t="s">
        <v>484</v>
      </c>
      <c r="AN355" s="116">
        <v>115</v>
      </c>
      <c r="AO355" s="117">
        <v>1.73</v>
      </c>
      <c r="AP355" s="117">
        <v>2.97</v>
      </c>
      <c r="AQ355" s="239">
        <v>87.4</v>
      </c>
      <c r="AR355" s="122"/>
    </row>
    <row r="356" spans="1:44" s="5" customFormat="1" ht="25.5">
      <c r="A356" s="267"/>
      <c r="B356" s="268">
        <v>364</v>
      </c>
      <c r="C356" s="300"/>
      <c r="D356" s="119"/>
      <c r="E356" s="125">
        <v>39688</v>
      </c>
      <c r="F356" s="126" t="s">
        <v>621</v>
      </c>
      <c r="G356" s="119"/>
      <c r="H356" s="124"/>
      <c r="I356" s="129" t="s">
        <v>112</v>
      </c>
      <c r="J356" s="111" t="s">
        <v>113</v>
      </c>
      <c r="K356" s="259">
        <v>1</v>
      </c>
      <c r="L356" s="300" t="s">
        <v>123</v>
      </c>
      <c r="M356" s="127">
        <v>2</v>
      </c>
      <c r="N356" s="475">
        <v>2.66</v>
      </c>
      <c r="O356" s="127" t="s">
        <v>115</v>
      </c>
      <c r="P356" s="114">
        <v>2048</v>
      </c>
      <c r="Q356" s="43">
        <v>2</v>
      </c>
      <c r="R356" s="110">
        <v>1</v>
      </c>
      <c r="S356" s="124">
        <v>160</v>
      </c>
      <c r="T356" s="111" t="s">
        <v>673</v>
      </c>
      <c r="U356" s="124"/>
      <c r="V356" s="124"/>
      <c r="W356" s="299" t="s">
        <v>210</v>
      </c>
      <c r="X356" s="305">
        <v>1</v>
      </c>
      <c r="Y356" s="110" t="s">
        <v>129</v>
      </c>
      <c r="Z356" s="119">
        <v>256</v>
      </c>
      <c r="AA356" s="115" t="s">
        <v>117</v>
      </c>
      <c r="AB356" s="124">
        <v>128</v>
      </c>
      <c r="AC356" s="259" t="s">
        <v>214</v>
      </c>
      <c r="AD356" s="522" t="s">
        <v>35</v>
      </c>
      <c r="AE356" s="523" t="s">
        <v>118</v>
      </c>
      <c r="AF356" s="524"/>
      <c r="AG356" s="259" t="s">
        <v>210</v>
      </c>
      <c r="AH356" s="210" t="s">
        <v>215</v>
      </c>
      <c r="AI356" s="110" t="s">
        <v>215</v>
      </c>
      <c r="AJ356" s="110" t="s">
        <v>210</v>
      </c>
      <c r="AK356" s="110" t="s">
        <v>215</v>
      </c>
      <c r="AL356" s="110" t="s">
        <v>484</v>
      </c>
      <c r="AM356" s="110" t="s">
        <v>484</v>
      </c>
      <c r="AN356" s="116">
        <v>115</v>
      </c>
      <c r="AO356" s="117">
        <v>1.69</v>
      </c>
      <c r="AP356" s="117">
        <v>3</v>
      </c>
      <c r="AQ356" s="239">
        <v>74.7</v>
      </c>
      <c r="AR356" s="122"/>
    </row>
    <row r="357" spans="1:44" ht="25.5">
      <c r="A357" s="267"/>
      <c r="B357" s="268">
        <v>365</v>
      </c>
      <c r="C357" s="300"/>
      <c r="D357" s="119"/>
      <c r="E357" s="125">
        <v>39688</v>
      </c>
      <c r="F357" s="126" t="s">
        <v>621</v>
      </c>
      <c r="G357" s="119"/>
      <c r="H357" s="124"/>
      <c r="I357" s="129" t="s">
        <v>112</v>
      </c>
      <c r="J357" s="111" t="s">
        <v>113</v>
      </c>
      <c r="K357" s="259">
        <v>1</v>
      </c>
      <c r="L357" s="300" t="s">
        <v>124</v>
      </c>
      <c r="M357" s="127">
        <v>4</v>
      </c>
      <c r="N357" s="474">
        <v>2.83</v>
      </c>
      <c r="O357" s="127" t="s">
        <v>115</v>
      </c>
      <c r="P357" s="127">
        <v>4096</v>
      </c>
      <c r="Q357" s="43">
        <v>4</v>
      </c>
      <c r="R357" s="110">
        <v>1</v>
      </c>
      <c r="S357" s="124">
        <v>160</v>
      </c>
      <c r="T357" s="111" t="s">
        <v>673</v>
      </c>
      <c r="U357" s="124"/>
      <c r="V357" s="124"/>
      <c r="W357" s="299" t="s">
        <v>210</v>
      </c>
      <c r="X357" s="305">
        <v>1</v>
      </c>
      <c r="Y357" s="110" t="s">
        <v>129</v>
      </c>
      <c r="Z357" s="119">
        <v>256</v>
      </c>
      <c r="AA357" s="115" t="s">
        <v>117</v>
      </c>
      <c r="AB357" s="124">
        <v>128</v>
      </c>
      <c r="AC357" s="259" t="s">
        <v>214</v>
      </c>
      <c r="AD357" s="522" t="s">
        <v>35</v>
      </c>
      <c r="AE357" s="523" t="s">
        <v>118</v>
      </c>
      <c r="AF357" s="524"/>
      <c r="AG357" s="259" t="s">
        <v>210</v>
      </c>
      <c r="AH357" s="210" t="s">
        <v>215</v>
      </c>
      <c r="AI357" s="110" t="s">
        <v>215</v>
      </c>
      <c r="AJ357" s="110" t="s">
        <v>210</v>
      </c>
      <c r="AK357" s="110" t="s">
        <v>215</v>
      </c>
      <c r="AL357" s="110" t="s">
        <v>484</v>
      </c>
      <c r="AM357" s="110" t="s">
        <v>484</v>
      </c>
      <c r="AN357" s="116">
        <v>115</v>
      </c>
      <c r="AO357" s="117">
        <v>1.72</v>
      </c>
      <c r="AP357" s="117">
        <v>2.8</v>
      </c>
      <c r="AQ357" s="239">
        <v>82.9</v>
      </c>
      <c r="AR357" s="122"/>
    </row>
    <row r="358" spans="1:44" s="5" customFormat="1" ht="25.5">
      <c r="A358" s="267"/>
      <c r="B358" s="268">
        <v>366</v>
      </c>
      <c r="C358" s="300"/>
      <c r="D358" s="119"/>
      <c r="E358" s="125">
        <v>39688</v>
      </c>
      <c r="F358" s="126" t="s">
        <v>621</v>
      </c>
      <c r="G358" s="119"/>
      <c r="H358" s="124"/>
      <c r="I358" s="129" t="s">
        <v>112</v>
      </c>
      <c r="J358" s="111" t="s">
        <v>113</v>
      </c>
      <c r="K358" s="259">
        <v>1</v>
      </c>
      <c r="L358" s="300" t="s">
        <v>124</v>
      </c>
      <c r="M358" s="127">
        <v>4</v>
      </c>
      <c r="N358" s="474">
        <v>2.83</v>
      </c>
      <c r="O358" s="127" t="s">
        <v>115</v>
      </c>
      <c r="P358" s="127">
        <v>4096</v>
      </c>
      <c r="Q358" s="43">
        <v>4</v>
      </c>
      <c r="R358" s="110">
        <v>1</v>
      </c>
      <c r="S358" s="124">
        <v>160</v>
      </c>
      <c r="T358" s="111" t="s">
        <v>673</v>
      </c>
      <c r="U358" s="124"/>
      <c r="V358" s="124"/>
      <c r="W358" s="299" t="s">
        <v>210</v>
      </c>
      <c r="X358" s="305">
        <v>1</v>
      </c>
      <c r="Y358" s="110" t="s">
        <v>129</v>
      </c>
      <c r="Z358" s="119">
        <v>256</v>
      </c>
      <c r="AA358" s="115" t="s">
        <v>117</v>
      </c>
      <c r="AB358" s="124">
        <v>128</v>
      </c>
      <c r="AC358" s="259" t="s">
        <v>214</v>
      </c>
      <c r="AD358" s="522" t="s">
        <v>35</v>
      </c>
      <c r="AE358" s="523" t="s">
        <v>118</v>
      </c>
      <c r="AF358" s="524"/>
      <c r="AG358" s="259" t="s">
        <v>210</v>
      </c>
      <c r="AH358" s="210" t="s">
        <v>215</v>
      </c>
      <c r="AI358" s="110" t="s">
        <v>215</v>
      </c>
      <c r="AJ358" s="110" t="s">
        <v>210</v>
      </c>
      <c r="AK358" s="110" t="s">
        <v>215</v>
      </c>
      <c r="AL358" s="110" t="s">
        <v>484</v>
      </c>
      <c r="AM358" s="110" t="s">
        <v>484</v>
      </c>
      <c r="AN358" s="116">
        <v>115</v>
      </c>
      <c r="AO358" s="128">
        <v>1.28</v>
      </c>
      <c r="AP358" s="128">
        <v>2.29</v>
      </c>
      <c r="AQ358" s="239">
        <v>54.7</v>
      </c>
      <c r="AR358" s="122"/>
    </row>
    <row r="359" spans="1:44" s="5" customFormat="1" ht="25.5">
      <c r="A359" s="267"/>
      <c r="B359" s="268">
        <v>367</v>
      </c>
      <c r="C359" s="300"/>
      <c r="D359" s="119"/>
      <c r="E359" s="125">
        <v>39688</v>
      </c>
      <c r="F359" s="126" t="s">
        <v>621</v>
      </c>
      <c r="G359" s="119"/>
      <c r="H359" s="124"/>
      <c r="I359" s="129" t="s">
        <v>112</v>
      </c>
      <c r="J359" s="111" t="s">
        <v>113</v>
      </c>
      <c r="K359" s="259">
        <v>1</v>
      </c>
      <c r="L359" s="300" t="s">
        <v>130</v>
      </c>
      <c r="M359" s="127">
        <v>2</v>
      </c>
      <c r="N359" s="475">
        <v>3.16</v>
      </c>
      <c r="O359" s="127" t="s">
        <v>128</v>
      </c>
      <c r="P359" s="127">
        <v>4096</v>
      </c>
      <c r="Q359" s="43">
        <v>4</v>
      </c>
      <c r="R359" s="110">
        <v>1</v>
      </c>
      <c r="S359" s="124">
        <v>160</v>
      </c>
      <c r="T359" s="111" t="s">
        <v>673</v>
      </c>
      <c r="U359" s="124"/>
      <c r="V359" s="124"/>
      <c r="W359" s="299" t="s">
        <v>210</v>
      </c>
      <c r="X359" s="305">
        <v>1</v>
      </c>
      <c r="Y359" s="110" t="s">
        <v>129</v>
      </c>
      <c r="Z359" s="119">
        <v>256</v>
      </c>
      <c r="AA359" s="115" t="s">
        <v>117</v>
      </c>
      <c r="AB359" s="124">
        <v>128</v>
      </c>
      <c r="AC359" s="259" t="s">
        <v>214</v>
      </c>
      <c r="AD359" s="522" t="s">
        <v>35</v>
      </c>
      <c r="AE359" s="523" t="s">
        <v>118</v>
      </c>
      <c r="AF359" s="524"/>
      <c r="AG359" s="259" t="s">
        <v>210</v>
      </c>
      <c r="AH359" s="210" t="s">
        <v>215</v>
      </c>
      <c r="AI359" s="110" t="s">
        <v>215</v>
      </c>
      <c r="AJ359" s="110" t="s">
        <v>210</v>
      </c>
      <c r="AK359" s="110" t="s">
        <v>215</v>
      </c>
      <c r="AL359" s="110" t="s">
        <v>484</v>
      </c>
      <c r="AM359" s="110" t="s">
        <v>484</v>
      </c>
      <c r="AN359" s="116">
        <v>115</v>
      </c>
      <c r="AO359" s="128">
        <v>1.32</v>
      </c>
      <c r="AP359" s="128">
        <v>2.29</v>
      </c>
      <c r="AQ359" s="239">
        <v>72.3</v>
      </c>
      <c r="AR359" s="122"/>
    </row>
    <row r="360" spans="1:44" ht="25.5">
      <c r="A360" s="267"/>
      <c r="B360" s="268">
        <v>368</v>
      </c>
      <c r="C360" s="300"/>
      <c r="D360" s="119"/>
      <c r="E360" s="125">
        <v>39689</v>
      </c>
      <c r="F360" s="126" t="s">
        <v>621</v>
      </c>
      <c r="G360" s="119"/>
      <c r="H360" s="124"/>
      <c r="I360" s="129" t="s">
        <v>112</v>
      </c>
      <c r="J360" s="111" t="s">
        <v>113</v>
      </c>
      <c r="K360" s="260">
        <v>1</v>
      </c>
      <c r="L360" s="300" t="s">
        <v>130</v>
      </c>
      <c r="M360" s="127">
        <v>2</v>
      </c>
      <c r="N360" s="475">
        <v>3.16</v>
      </c>
      <c r="O360" s="127" t="s">
        <v>128</v>
      </c>
      <c r="P360" s="127">
        <v>4096</v>
      </c>
      <c r="Q360" s="43">
        <v>4</v>
      </c>
      <c r="R360" s="110">
        <v>1</v>
      </c>
      <c r="S360" s="124">
        <v>160</v>
      </c>
      <c r="T360" s="111" t="s">
        <v>673</v>
      </c>
      <c r="U360" s="124"/>
      <c r="V360" s="124"/>
      <c r="W360" s="299" t="s">
        <v>210</v>
      </c>
      <c r="X360" s="305">
        <v>1</v>
      </c>
      <c r="Y360" s="110" t="s">
        <v>129</v>
      </c>
      <c r="Z360" s="119">
        <v>256</v>
      </c>
      <c r="AA360" s="115" t="s">
        <v>117</v>
      </c>
      <c r="AB360" s="124">
        <v>128</v>
      </c>
      <c r="AC360" s="259" t="s">
        <v>214</v>
      </c>
      <c r="AD360" s="522" t="s">
        <v>35</v>
      </c>
      <c r="AE360" s="523" t="s">
        <v>118</v>
      </c>
      <c r="AF360" s="524"/>
      <c r="AG360" s="259" t="s">
        <v>210</v>
      </c>
      <c r="AH360" s="210" t="s">
        <v>215</v>
      </c>
      <c r="AI360" s="110" t="s">
        <v>215</v>
      </c>
      <c r="AJ360" s="110" t="s">
        <v>210</v>
      </c>
      <c r="AK360" s="110" t="s">
        <v>215</v>
      </c>
      <c r="AL360" s="110" t="s">
        <v>484</v>
      </c>
      <c r="AM360" s="110" t="s">
        <v>484</v>
      </c>
      <c r="AN360" s="116">
        <v>115</v>
      </c>
      <c r="AO360" s="128">
        <v>1.28</v>
      </c>
      <c r="AP360" s="128">
        <v>2.29</v>
      </c>
      <c r="AQ360" s="239">
        <v>57.5</v>
      </c>
      <c r="AR360" s="122"/>
    </row>
    <row r="361" spans="1:44" s="5" customFormat="1" ht="25.5">
      <c r="A361" s="267"/>
      <c r="B361" s="268">
        <v>369</v>
      </c>
      <c r="C361" s="297"/>
      <c r="D361" s="119"/>
      <c r="E361" s="125">
        <v>39689</v>
      </c>
      <c r="F361" s="126" t="s">
        <v>621</v>
      </c>
      <c r="G361" s="119"/>
      <c r="H361" s="124"/>
      <c r="I361" s="129" t="s">
        <v>112</v>
      </c>
      <c r="J361" s="111" t="s">
        <v>113</v>
      </c>
      <c r="K361" s="259">
        <v>1</v>
      </c>
      <c r="L361" s="297" t="s">
        <v>114</v>
      </c>
      <c r="M361" s="114">
        <v>4</v>
      </c>
      <c r="N361" s="474">
        <v>2</v>
      </c>
      <c r="O361" s="114" t="s">
        <v>115</v>
      </c>
      <c r="P361" s="127">
        <v>4096</v>
      </c>
      <c r="Q361" s="43">
        <v>4</v>
      </c>
      <c r="R361" s="110">
        <v>2</v>
      </c>
      <c r="S361" s="129" t="s">
        <v>133</v>
      </c>
      <c r="T361" s="111" t="s">
        <v>673</v>
      </c>
      <c r="U361" s="124"/>
      <c r="V361" s="124"/>
      <c r="W361" s="299" t="s">
        <v>210</v>
      </c>
      <c r="X361" s="305">
        <v>1</v>
      </c>
      <c r="Y361" s="110" t="s">
        <v>134</v>
      </c>
      <c r="Z361" s="119">
        <v>512</v>
      </c>
      <c r="AA361" s="115" t="s">
        <v>117</v>
      </c>
      <c r="AB361" s="124">
        <v>256</v>
      </c>
      <c r="AC361" s="259" t="s">
        <v>214</v>
      </c>
      <c r="AD361" s="522" t="s">
        <v>131</v>
      </c>
      <c r="AE361" s="523" t="s">
        <v>118</v>
      </c>
      <c r="AF361" s="524"/>
      <c r="AG361" s="259" t="s">
        <v>210</v>
      </c>
      <c r="AH361" s="210" t="s">
        <v>215</v>
      </c>
      <c r="AI361" s="110" t="s">
        <v>215</v>
      </c>
      <c r="AJ361" s="110" t="s">
        <v>210</v>
      </c>
      <c r="AK361" s="110" t="s">
        <v>215</v>
      </c>
      <c r="AL361" s="110" t="s">
        <v>484</v>
      </c>
      <c r="AM361" s="110" t="s">
        <v>484</v>
      </c>
      <c r="AN361" s="116">
        <v>115</v>
      </c>
      <c r="AO361" s="117">
        <v>1.22</v>
      </c>
      <c r="AP361" s="117">
        <v>2.99</v>
      </c>
      <c r="AQ361" s="235">
        <v>88.68</v>
      </c>
      <c r="AR361" s="122"/>
    </row>
    <row r="362" spans="1:44" s="5" customFormat="1" ht="25.5">
      <c r="A362" s="267"/>
      <c r="B362" s="268">
        <v>370</v>
      </c>
      <c r="C362" s="297"/>
      <c r="D362" s="119"/>
      <c r="E362" s="125">
        <v>39689</v>
      </c>
      <c r="F362" s="166" t="s">
        <v>621</v>
      </c>
      <c r="G362" s="119"/>
      <c r="H362" s="124"/>
      <c r="I362" s="129" t="s">
        <v>112</v>
      </c>
      <c r="J362" s="111" t="s">
        <v>113</v>
      </c>
      <c r="K362" s="259">
        <v>1</v>
      </c>
      <c r="L362" s="297" t="s">
        <v>119</v>
      </c>
      <c r="M362" s="114">
        <v>4</v>
      </c>
      <c r="N362" s="475">
        <v>2.3</v>
      </c>
      <c r="O362" s="114" t="s">
        <v>115</v>
      </c>
      <c r="P362" s="127">
        <v>4096</v>
      </c>
      <c r="Q362" s="43">
        <v>4</v>
      </c>
      <c r="R362" s="110">
        <v>2</v>
      </c>
      <c r="S362" s="129" t="s">
        <v>133</v>
      </c>
      <c r="T362" s="111" t="s">
        <v>673</v>
      </c>
      <c r="U362" s="124"/>
      <c r="V362" s="124"/>
      <c r="W362" s="299" t="s">
        <v>210</v>
      </c>
      <c r="X362" s="305">
        <v>1</v>
      </c>
      <c r="Y362" s="110" t="s">
        <v>134</v>
      </c>
      <c r="Z362" s="119">
        <v>512</v>
      </c>
      <c r="AA362" s="115" t="s">
        <v>117</v>
      </c>
      <c r="AB362" s="124">
        <v>256</v>
      </c>
      <c r="AC362" s="259" t="s">
        <v>214</v>
      </c>
      <c r="AD362" s="522" t="s">
        <v>131</v>
      </c>
      <c r="AE362" s="523" t="s">
        <v>118</v>
      </c>
      <c r="AF362" s="524"/>
      <c r="AG362" s="259" t="s">
        <v>210</v>
      </c>
      <c r="AH362" s="210" t="s">
        <v>215</v>
      </c>
      <c r="AI362" s="110" t="s">
        <v>215</v>
      </c>
      <c r="AJ362" s="110" t="s">
        <v>210</v>
      </c>
      <c r="AK362" s="110" t="s">
        <v>215</v>
      </c>
      <c r="AL362" s="110" t="s">
        <v>484</v>
      </c>
      <c r="AM362" s="110" t="s">
        <v>484</v>
      </c>
      <c r="AN362" s="116">
        <v>115</v>
      </c>
      <c r="AO362" s="117">
        <v>1.22</v>
      </c>
      <c r="AP362" s="117">
        <v>2.98</v>
      </c>
      <c r="AQ362" s="235">
        <v>98.03</v>
      </c>
      <c r="AR362" s="122"/>
    </row>
    <row r="363" spans="1:44" s="5" customFormat="1" ht="25.5">
      <c r="A363" s="267"/>
      <c r="B363" s="268">
        <v>371</v>
      </c>
      <c r="C363" s="297"/>
      <c r="D363" s="119"/>
      <c r="E363" s="125">
        <v>39689</v>
      </c>
      <c r="F363" s="126" t="s">
        <v>621</v>
      </c>
      <c r="G363" s="119"/>
      <c r="H363" s="124"/>
      <c r="I363" s="129" t="s">
        <v>112</v>
      </c>
      <c r="J363" s="111" t="s">
        <v>113</v>
      </c>
      <c r="K363" s="259">
        <v>1</v>
      </c>
      <c r="L363" s="297" t="s">
        <v>122</v>
      </c>
      <c r="M363" s="114">
        <v>4</v>
      </c>
      <c r="N363" s="475">
        <v>2.4</v>
      </c>
      <c r="O363" s="114" t="s">
        <v>115</v>
      </c>
      <c r="P363" s="127">
        <v>4096</v>
      </c>
      <c r="Q363" s="43">
        <v>4</v>
      </c>
      <c r="R363" s="110">
        <v>2</v>
      </c>
      <c r="S363" s="129" t="s">
        <v>133</v>
      </c>
      <c r="T363" s="111" t="s">
        <v>673</v>
      </c>
      <c r="U363" s="124"/>
      <c r="V363" s="124"/>
      <c r="W363" s="299" t="s">
        <v>210</v>
      </c>
      <c r="X363" s="305">
        <v>1</v>
      </c>
      <c r="Y363" s="110" t="s">
        <v>134</v>
      </c>
      <c r="Z363" s="119">
        <v>512</v>
      </c>
      <c r="AA363" s="115" t="s">
        <v>117</v>
      </c>
      <c r="AB363" s="124">
        <v>256</v>
      </c>
      <c r="AC363" s="259" t="s">
        <v>214</v>
      </c>
      <c r="AD363" s="522" t="s">
        <v>131</v>
      </c>
      <c r="AE363" s="523" t="s">
        <v>118</v>
      </c>
      <c r="AF363" s="524"/>
      <c r="AG363" s="259" t="s">
        <v>210</v>
      </c>
      <c r="AH363" s="210" t="s">
        <v>215</v>
      </c>
      <c r="AI363" s="110" t="s">
        <v>215</v>
      </c>
      <c r="AJ363" s="110" t="s">
        <v>210</v>
      </c>
      <c r="AK363" s="110" t="s">
        <v>215</v>
      </c>
      <c r="AL363" s="110" t="s">
        <v>484</v>
      </c>
      <c r="AM363" s="110" t="s">
        <v>484</v>
      </c>
      <c r="AN363" s="116">
        <v>115</v>
      </c>
      <c r="AO363" s="117">
        <v>1.69</v>
      </c>
      <c r="AP363" s="117">
        <v>2.88</v>
      </c>
      <c r="AQ363" s="235">
        <v>92.4</v>
      </c>
      <c r="AR363" s="122"/>
    </row>
    <row r="364" spans="1:44" s="5" customFormat="1" ht="25.5">
      <c r="A364" s="267"/>
      <c r="B364" s="268">
        <v>372</v>
      </c>
      <c r="C364" s="297"/>
      <c r="D364" s="119"/>
      <c r="E364" s="125">
        <v>39689</v>
      </c>
      <c r="F364" s="126" t="s">
        <v>621</v>
      </c>
      <c r="G364" s="119"/>
      <c r="H364" s="124"/>
      <c r="I364" s="129" t="s">
        <v>112</v>
      </c>
      <c r="J364" s="111" t="s">
        <v>113</v>
      </c>
      <c r="K364" s="260">
        <v>1</v>
      </c>
      <c r="L364" s="297" t="s">
        <v>124</v>
      </c>
      <c r="M364" s="114">
        <v>4</v>
      </c>
      <c r="N364" s="474">
        <v>2.83</v>
      </c>
      <c r="O364" s="114" t="s">
        <v>115</v>
      </c>
      <c r="P364" s="127">
        <v>4096</v>
      </c>
      <c r="Q364" s="43">
        <v>4</v>
      </c>
      <c r="R364" s="110">
        <v>2</v>
      </c>
      <c r="S364" s="129" t="s">
        <v>133</v>
      </c>
      <c r="T364" s="111" t="s">
        <v>673</v>
      </c>
      <c r="U364" s="124"/>
      <c r="V364" s="124"/>
      <c r="W364" s="299" t="s">
        <v>210</v>
      </c>
      <c r="X364" s="305">
        <v>1</v>
      </c>
      <c r="Y364" s="110" t="s">
        <v>134</v>
      </c>
      <c r="Z364" s="119">
        <v>512</v>
      </c>
      <c r="AA364" s="115" t="s">
        <v>117</v>
      </c>
      <c r="AB364" s="124">
        <v>256</v>
      </c>
      <c r="AC364" s="259" t="s">
        <v>214</v>
      </c>
      <c r="AD364" s="522" t="s">
        <v>131</v>
      </c>
      <c r="AE364" s="523" t="s">
        <v>118</v>
      </c>
      <c r="AF364" s="524"/>
      <c r="AG364" s="259" t="s">
        <v>210</v>
      </c>
      <c r="AH364" s="210" t="s">
        <v>215</v>
      </c>
      <c r="AI364" s="110" t="s">
        <v>215</v>
      </c>
      <c r="AJ364" s="110" t="s">
        <v>210</v>
      </c>
      <c r="AK364" s="110" t="s">
        <v>215</v>
      </c>
      <c r="AL364" s="110" t="s">
        <v>484</v>
      </c>
      <c r="AM364" s="110" t="s">
        <v>484</v>
      </c>
      <c r="AN364" s="116">
        <v>115</v>
      </c>
      <c r="AO364" s="117">
        <v>1.7</v>
      </c>
      <c r="AP364" s="117">
        <v>2.86</v>
      </c>
      <c r="AQ364" s="235">
        <v>87.3</v>
      </c>
      <c r="AR364" s="122"/>
    </row>
    <row r="365" spans="1:44" ht="25.5">
      <c r="A365" s="267"/>
      <c r="B365" s="268">
        <v>373</v>
      </c>
      <c r="C365" s="297"/>
      <c r="D365" s="119"/>
      <c r="E365" s="125">
        <v>39689</v>
      </c>
      <c r="F365" s="126" t="s">
        <v>621</v>
      </c>
      <c r="G365" s="119"/>
      <c r="H365" s="124"/>
      <c r="I365" s="129" t="s">
        <v>112</v>
      </c>
      <c r="J365" s="111" t="s">
        <v>113</v>
      </c>
      <c r="K365" s="259">
        <v>1</v>
      </c>
      <c r="L365" s="297" t="s">
        <v>124</v>
      </c>
      <c r="M365" s="114">
        <v>4</v>
      </c>
      <c r="N365" s="474">
        <v>2.83</v>
      </c>
      <c r="O365" s="114" t="s">
        <v>128</v>
      </c>
      <c r="P365" s="127">
        <v>4096</v>
      </c>
      <c r="Q365" s="43">
        <v>4</v>
      </c>
      <c r="R365" s="110">
        <v>2</v>
      </c>
      <c r="S365" s="129" t="s">
        <v>133</v>
      </c>
      <c r="T365" s="111" t="s">
        <v>673</v>
      </c>
      <c r="U365" s="124"/>
      <c r="V365" s="124"/>
      <c r="W365" s="299" t="s">
        <v>210</v>
      </c>
      <c r="X365" s="305">
        <v>1</v>
      </c>
      <c r="Y365" s="110" t="s">
        <v>134</v>
      </c>
      <c r="Z365" s="119">
        <v>512</v>
      </c>
      <c r="AA365" s="115" t="s">
        <v>117</v>
      </c>
      <c r="AB365" s="124">
        <v>256</v>
      </c>
      <c r="AC365" s="259" t="s">
        <v>214</v>
      </c>
      <c r="AD365" s="522" t="s">
        <v>131</v>
      </c>
      <c r="AE365" s="523" t="s">
        <v>118</v>
      </c>
      <c r="AF365" s="524"/>
      <c r="AG365" s="259" t="s">
        <v>210</v>
      </c>
      <c r="AH365" s="210" t="s">
        <v>215</v>
      </c>
      <c r="AI365" s="110" t="s">
        <v>215</v>
      </c>
      <c r="AJ365" s="110" t="s">
        <v>210</v>
      </c>
      <c r="AK365" s="110" t="s">
        <v>215</v>
      </c>
      <c r="AL365" s="110" t="s">
        <v>484</v>
      </c>
      <c r="AM365" s="110" t="s">
        <v>484</v>
      </c>
      <c r="AN365" s="116">
        <v>115</v>
      </c>
      <c r="AO365" s="117">
        <v>1.43</v>
      </c>
      <c r="AP365" s="117">
        <v>2.79</v>
      </c>
      <c r="AQ365" s="235">
        <v>89.02</v>
      </c>
      <c r="AR365" s="122"/>
    </row>
    <row r="366" spans="1:44" ht="25.5">
      <c r="A366" s="267"/>
      <c r="B366" s="268">
        <v>374</v>
      </c>
      <c r="C366" s="297"/>
      <c r="D366" s="119"/>
      <c r="E366" s="125">
        <v>39689</v>
      </c>
      <c r="F366" s="126" t="s">
        <v>621</v>
      </c>
      <c r="G366" s="119"/>
      <c r="H366" s="124"/>
      <c r="I366" s="129" t="s">
        <v>112</v>
      </c>
      <c r="J366" s="111" t="s">
        <v>113</v>
      </c>
      <c r="K366" s="259">
        <v>1</v>
      </c>
      <c r="L366" s="297" t="s">
        <v>124</v>
      </c>
      <c r="M366" s="114">
        <v>4</v>
      </c>
      <c r="N366" s="474">
        <v>2.83</v>
      </c>
      <c r="O366" s="114" t="s">
        <v>128</v>
      </c>
      <c r="P366" s="127">
        <v>4096</v>
      </c>
      <c r="Q366" s="43">
        <v>4</v>
      </c>
      <c r="R366" s="110">
        <v>2</v>
      </c>
      <c r="S366" s="129" t="s">
        <v>133</v>
      </c>
      <c r="T366" s="111" t="s">
        <v>673</v>
      </c>
      <c r="U366" s="124"/>
      <c r="V366" s="124"/>
      <c r="W366" s="299" t="s">
        <v>210</v>
      </c>
      <c r="X366" s="305">
        <v>1</v>
      </c>
      <c r="Y366" s="110" t="s">
        <v>134</v>
      </c>
      <c r="Z366" s="119">
        <v>512</v>
      </c>
      <c r="AA366" s="115" t="s">
        <v>117</v>
      </c>
      <c r="AB366" s="124">
        <v>256</v>
      </c>
      <c r="AC366" s="259" t="s">
        <v>214</v>
      </c>
      <c r="AD366" s="522" t="s">
        <v>131</v>
      </c>
      <c r="AE366" s="523" t="s">
        <v>118</v>
      </c>
      <c r="AF366" s="524"/>
      <c r="AG366" s="259" t="s">
        <v>210</v>
      </c>
      <c r="AH366" s="210" t="s">
        <v>215</v>
      </c>
      <c r="AI366" s="110" t="s">
        <v>215</v>
      </c>
      <c r="AJ366" s="110" t="s">
        <v>210</v>
      </c>
      <c r="AK366" s="110" t="s">
        <v>215</v>
      </c>
      <c r="AL366" s="110" t="s">
        <v>484</v>
      </c>
      <c r="AM366" s="110" t="s">
        <v>484</v>
      </c>
      <c r="AN366" s="116">
        <v>115</v>
      </c>
      <c r="AO366" s="117">
        <v>1.08</v>
      </c>
      <c r="AP366" s="117">
        <v>2.47</v>
      </c>
      <c r="AQ366" s="235">
        <v>71.34</v>
      </c>
      <c r="AR366" s="122"/>
    </row>
    <row r="367" spans="1:44" s="4" customFormat="1" ht="25.5">
      <c r="A367" s="267"/>
      <c r="B367" s="268">
        <v>378</v>
      </c>
      <c r="C367" s="40"/>
      <c r="D367" s="145"/>
      <c r="E367" s="170">
        <v>39694</v>
      </c>
      <c r="F367" s="145" t="s">
        <v>621</v>
      </c>
      <c r="G367" s="146"/>
      <c r="H367" s="41"/>
      <c r="I367" s="190" t="s">
        <v>433</v>
      </c>
      <c r="J367" s="152" t="s">
        <v>147</v>
      </c>
      <c r="K367" s="150">
        <v>1</v>
      </c>
      <c r="L367" s="173" t="s">
        <v>148</v>
      </c>
      <c r="M367" s="147">
        <v>2</v>
      </c>
      <c r="N367" s="476">
        <v>2.2</v>
      </c>
      <c r="O367" s="147" t="s">
        <v>149</v>
      </c>
      <c r="P367" s="147">
        <v>1024</v>
      </c>
      <c r="Q367" s="43">
        <v>1</v>
      </c>
      <c r="R367" s="147">
        <v>1</v>
      </c>
      <c r="S367" s="41" t="s">
        <v>150</v>
      </c>
      <c r="T367" s="41">
        <v>1</v>
      </c>
      <c r="U367" s="41" t="s">
        <v>620</v>
      </c>
      <c r="V367" s="41" t="s">
        <v>397</v>
      </c>
      <c r="W367" s="150" t="s">
        <v>215</v>
      </c>
      <c r="X367" s="173">
        <v>0</v>
      </c>
      <c r="Y367" s="147" t="s">
        <v>151</v>
      </c>
      <c r="Z367" s="147">
        <v>256</v>
      </c>
      <c r="AA367" s="149"/>
      <c r="AB367" s="149" t="s">
        <v>489</v>
      </c>
      <c r="AC367" s="306" t="s">
        <v>396</v>
      </c>
      <c r="AD367" s="525">
        <v>300</v>
      </c>
      <c r="AE367" s="526"/>
      <c r="AF367" s="526"/>
      <c r="AG367" s="150" t="s">
        <v>215</v>
      </c>
      <c r="AH367" s="195" t="s">
        <v>210</v>
      </c>
      <c r="AI367" s="147" t="s">
        <v>210</v>
      </c>
      <c r="AJ367" s="147" t="s">
        <v>215</v>
      </c>
      <c r="AK367" s="147" t="s">
        <v>210</v>
      </c>
      <c r="AL367" s="147" t="s">
        <v>475</v>
      </c>
      <c r="AM367" s="147" t="s">
        <v>475</v>
      </c>
      <c r="AN367" s="173">
        <v>120</v>
      </c>
      <c r="AO367" s="147">
        <v>1.62</v>
      </c>
      <c r="AP367" s="147">
        <v>2.45</v>
      </c>
      <c r="AQ367" s="331">
        <v>43.9</v>
      </c>
      <c r="AR367" s="151"/>
    </row>
    <row r="368" spans="1:44" s="4" customFormat="1" ht="25.5">
      <c r="A368" s="267"/>
      <c r="B368" s="268">
        <v>379</v>
      </c>
      <c r="C368" s="40"/>
      <c r="D368" s="145"/>
      <c r="E368" s="170">
        <v>39694</v>
      </c>
      <c r="F368" s="145" t="s">
        <v>621</v>
      </c>
      <c r="G368" s="146"/>
      <c r="H368" s="41"/>
      <c r="I368" s="190" t="s">
        <v>433</v>
      </c>
      <c r="J368" s="152" t="s">
        <v>147</v>
      </c>
      <c r="K368" s="150">
        <v>1</v>
      </c>
      <c r="L368" s="173" t="s">
        <v>152</v>
      </c>
      <c r="M368" s="147">
        <v>3</v>
      </c>
      <c r="N368" s="476">
        <v>2.4</v>
      </c>
      <c r="O368" s="148" t="s">
        <v>153</v>
      </c>
      <c r="P368" s="147">
        <v>2048</v>
      </c>
      <c r="Q368" s="43">
        <v>2</v>
      </c>
      <c r="R368" s="147">
        <v>1</v>
      </c>
      <c r="S368" s="41" t="s">
        <v>150</v>
      </c>
      <c r="T368" s="41">
        <v>1</v>
      </c>
      <c r="U368" s="41" t="s">
        <v>620</v>
      </c>
      <c r="V368" s="41" t="s">
        <v>397</v>
      </c>
      <c r="W368" s="150" t="s">
        <v>215</v>
      </c>
      <c r="X368" s="173">
        <v>0</v>
      </c>
      <c r="Y368" s="147" t="s">
        <v>151</v>
      </c>
      <c r="Z368" s="147">
        <v>256</v>
      </c>
      <c r="AA368" s="149"/>
      <c r="AB368" s="149" t="s">
        <v>489</v>
      </c>
      <c r="AC368" s="306" t="s">
        <v>396</v>
      </c>
      <c r="AD368" s="525">
        <v>300</v>
      </c>
      <c r="AE368" s="526"/>
      <c r="AF368" s="526"/>
      <c r="AG368" s="150" t="s">
        <v>215</v>
      </c>
      <c r="AH368" s="195" t="s">
        <v>210</v>
      </c>
      <c r="AI368" s="147" t="s">
        <v>210</v>
      </c>
      <c r="AJ368" s="147" t="s">
        <v>215</v>
      </c>
      <c r="AK368" s="147" t="s">
        <v>210</v>
      </c>
      <c r="AL368" s="147" t="s">
        <v>475</v>
      </c>
      <c r="AM368" s="147" t="s">
        <v>475</v>
      </c>
      <c r="AN368" s="173">
        <v>120</v>
      </c>
      <c r="AO368" s="147">
        <v>1.65</v>
      </c>
      <c r="AP368" s="147">
        <v>2.52</v>
      </c>
      <c r="AQ368" s="331">
        <v>68.5</v>
      </c>
      <c r="AR368" s="151"/>
    </row>
    <row r="369" spans="1:44" s="4" customFormat="1" ht="25.5">
      <c r="A369" s="267"/>
      <c r="B369" s="268">
        <v>380</v>
      </c>
      <c r="C369" s="40"/>
      <c r="D369" s="145"/>
      <c r="E369" s="170">
        <v>39694</v>
      </c>
      <c r="F369" s="166" t="s">
        <v>621</v>
      </c>
      <c r="G369" s="146"/>
      <c r="H369" s="41"/>
      <c r="I369" s="190" t="s">
        <v>433</v>
      </c>
      <c r="J369" s="152" t="s">
        <v>147</v>
      </c>
      <c r="K369" s="150">
        <v>1</v>
      </c>
      <c r="L369" s="173" t="s">
        <v>152</v>
      </c>
      <c r="M369" s="147">
        <v>3</v>
      </c>
      <c r="N369" s="476">
        <v>2.4</v>
      </c>
      <c r="O369" s="148" t="s">
        <v>153</v>
      </c>
      <c r="P369" s="147">
        <v>2048</v>
      </c>
      <c r="Q369" s="43">
        <v>2</v>
      </c>
      <c r="R369" s="147">
        <v>1</v>
      </c>
      <c r="S369" s="41" t="s">
        <v>150</v>
      </c>
      <c r="T369" s="41">
        <v>1</v>
      </c>
      <c r="U369" s="41" t="s">
        <v>620</v>
      </c>
      <c r="V369" s="41" t="s">
        <v>397</v>
      </c>
      <c r="W369" s="150" t="s">
        <v>210</v>
      </c>
      <c r="X369" s="173">
        <v>1</v>
      </c>
      <c r="Y369" s="147" t="s">
        <v>154</v>
      </c>
      <c r="Z369" s="147">
        <v>256</v>
      </c>
      <c r="AA369" s="149"/>
      <c r="AB369" s="149">
        <v>128</v>
      </c>
      <c r="AC369" s="306" t="s">
        <v>396</v>
      </c>
      <c r="AD369" s="525">
        <v>400</v>
      </c>
      <c r="AE369" s="526"/>
      <c r="AF369" s="526"/>
      <c r="AG369" s="150" t="s">
        <v>215</v>
      </c>
      <c r="AH369" s="195" t="s">
        <v>210</v>
      </c>
      <c r="AI369" s="147" t="s">
        <v>210</v>
      </c>
      <c r="AJ369" s="147" t="s">
        <v>215</v>
      </c>
      <c r="AK369" s="147" t="s">
        <v>210</v>
      </c>
      <c r="AL369" s="147" t="s">
        <v>475</v>
      </c>
      <c r="AM369" s="147" t="s">
        <v>475</v>
      </c>
      <c r="AN369" s="173">
        <v>120</v>
      </c>
      <c r="AO369" s="147">
        <v>1.67</v>
      </c>
      <c r="AP369" s="147">
        <v>2.56</v>
      </c>
      <c r="AQ369" s="331">
        <v>95.5</v>
      </c>
      <c r="AR369" s="151"/>
    </row>
    <row r="370" spans="1:44" s="5" customFormat="1" ht="25.5">
      <c r="A370" s="267"/>
      <c r="B370" s="268">
        <v>381</v>
      </c>
      <c r="C370" s="40"/>
      <c r="D370" s="145"/>
      <c r="E370" s="170">
        <v>39694</v>
      </c>
      <c r="F370" s="166" t="s">
        <v>621</v>
      </c>
      <c r="G370" s="146"/>
      <c r="H370" s="41"/>
      <c r="I370" s="190" t="s">
        <v>433</v>
      </c>
      <c r="J370" s="152" t="s">
        <v>147</v>
      </c>
      <c r="K370" s="150">
        <v>1</v>
      </c>
      <c r="L370" s="173" t="s">
        <v>152</v>
      </c>
      <c r="M370" s="147">
        <v>3</v>
      </c>
      <c r="N370" s="476">
        <v>2.4</v>
      </c>
      <c r="O370" s="148" t="s">
        <v>153</v>
      </c>
      <c r="P370" s="147">
        <v>2048</v>
      </c>
      <c r="Q370" s="43">
        <v>2</v>
      </c>
      <c r="R370" s="147">
        <v>1</v>
      </c>
      <c r="S370" s="41" t="s">
        <v>150</v>
      </c>
      <c r="T370" s="41">
        <v>1</v>
      </c>
      <c r="U370" s="41" t="s">
        <v>620</v>
      </c>
      <c r="V370" s="41" t="s">
        <v>397</v>
      </c>
      <c r="W370" s="150" t="s">
        <v>210</v>
      </c>
      <c r="X370" s="173">
        <v>1</v>
      </c>
      <c r="Y370" s="147" t="s">
        <v>154</v>
      </c>
      <c r="Z370" s="147">
        <v>256</v>
      </c>
      <c r="AA370" s="149"/>
      <c r="AB370" s="149">
        <v>128</v>
      </c>
      <c r="AC370" s="306" t="s">
        <v>396</v>
      </c>
      <c r="AD370" s="525">
        <v>550</v>
      </c>
      <c r="AE370" s="526"/>
      <c r="AF370" s="526"/>
      <c r="AG370" s="150" t="s">
        <v>215</v>
      </c>
      <c r="AH370" s="195" t="s">
        <v>210</v>
      </c>
      <c r="AI370" s="147" t="s">
        <v>210</v>
      </c>
      <c r="AJ370" s="147" t="s">
        <v>215</v>
      </c>
      <c r="AK370" s="147" t="s">
        <v>210</v>
      </c>
      <c r="AL370" s="147" t="s">
        <v>475</v>
      </c>
      <c r="AM370" s="147" t="s">
        <v>475</v>
      </c>
      <c r="AN370" s="173">
        <v>120</v>
      </c>
      <c r="AO370" s="147">
        <v>2.02</v>
      </c>
      <c r="AP370" s="147">
        <v>2.89</v>
      </c>
      <c r="AQ370" s="203">
        <v>103.5</v>
      </c>
      <c r="AR370" s="151"/>
    </row>
    <row r="371" spans="1:44" s="144" customFormat="1" ht="25.5">
      <c r="A371" s="267"/>
      <c r="B371" s="268">
        <v>382</v>
      </c>
      <c r="C371" s="40"/>
      <c r="D371" s="145"/>
      <c r="E371" s="170">
        <v>39694</v>
      </c>
      <c r="F371" s="166" t="s">
        <v>621</v>
      </c>
      <c r="G371" s="146"/>
      <c r="H371" s="41"/>
      <c r="I371" s="190" t="s">
        <v>433</v>
      </c>
      <c r="J371" s="152" t="s">
        <v>147</v>
      </c>
      <c r="K371" s="150">
        <v>1</v>
      </c>
      <c r="L371" s="173" t="s">
        <v>152</v>
      </c>
      <c r="M371" s="147">
        <v>3</v>
      </c>
      <c r="N371" s="476">
        <v>2.4</v>
      </c>
      <c r="O371" s="148" t="s">
        <v>153</v>
      </c>
      <c r="P371" s="147">
        <v>2048</v>
      </c>
      <c r="Q371" s="43">
        <v>2</v>
      </c>
      <c r="R371" s="147">
        <v>1</v>
      </c>
      <c r="S371" s="41" t="s">
        <v>150</v>
      </c>
      <c r="T371" s="41">
        <v>1</v>
      </c>
      <c r="U371" s="41" t="s">
        <v>620</v>
      </c>
      <c r="V371" s="41" t="s">
        <v>397</v>
      </c>
      <c r="W371" s="150" t="s">
        <v>210</v>
      </c>
      <c r="X371" s="173">
        <v>2</v>
      </c>
      <c r="Y371" s="147" t="s">
        <v>155</v>
      </c>
      <c r="Z371" s="147" t="s">
        <v>156</v>
      </c>
      <c r="AA371" s="149"/>
      <c r="AB371" s="149" t="s">
        <v>157</v>
      </c>
      <c r="AC371" s="306" t="s">
        <v>396</v>
      </c>
      <c r="AD371" s="525">
        <v>550</v>
      </c>
      <c r="AE371" s="526"/>
      <c r="AF371" s="526"/>
      <c r="AG371" s="150" t="s">
        <v>215</v>
      </c>
      <c r="AH371" s="195" t="s">
        <v>210</v>
      </c>
      <c r="AI371" s="147" t="s">
        <v>210</v>
      </c>
      <c r="AJ371" s="147" t="s">
        <v>215</v>
      </c>
      <c r="AK371" s="147" t="s">
        <v>210</v>
      </c>
      <c r="AL371" s="147" t="s">
        <v>475</v>
      </c>
      <c r="AM371" s="147" t="s">
        <v>475</v>
      </c>
      <c r="AN371" s="173">
        <v>120</v>
      </c>
      <c r="AO371" s="147">
        <v>2.04</v>
      </c>
      <c r="AP371" s="147">
        <v>2.95</v>
      </c>
      <c r="AQ371" s="203">
        <v>121.3</v>
      </c>
      <c r="AR371" s="151"/>
    </row>
    <row r="372" spans="1:44" s="5" customFormat="1" ht="25.5">
      <c r="A372" s="267"/>
      <c r="B372" s="268">
        <v>383</v>
      </c>
      <c r="C372" s="40"/>
      <c r="D372" s="145"/>
      <c r="E372" s="170">
        <v>39694</v>
      </c>
      <c r="F372" s="166" t="s">
        <v>621</v>
      </c>
      <c r="G372" s="145"/>
      <c r="H372" s="41"/>
      <c r="I372" s="190" t="s">
        <v>433</v>
      </c>
      <c r="J372" s="152" t="s">
        <v>147</v>
      </c>
      <c r="K372" s="150">
        <v>1</v>
      </c>
      <c r="L372" s="173" t="s">
        <v>158</v>
      </c>
      <c r="M372" s="147">
        <v>4</v>
      </c>
      <c r="N372" s="476">
        <v>2.6</v>
      </c>
      <c r="O372" s="148" t="s">
        <v>153</v>
      </c>
      <c r="P372" s="147">
        <v>2048</v>
      </c>
      <c r="Q372" s="43">
        <v>2</v>
      </c>
      <c r="R372" s="147">
        <v>1</v>
      </c>
      <c r="S372" s="41" t="s">
        <v>150</v>
      </c>
      <c r="T372" s="41">
        <v>1</v>
      </c>
      <c r="U372" s="41" t="s">
        <v>620</v>
      </c>
      <c r="V372" s="41" t="s">
        <v>397</v>
      </c>
      <c r="W372" s="150" t="s">
        <v>210</v>
      </c>
      <c r="X372" s="173">
        <v>1</v>
      </c>
      <c r="Y372" s="147" t="s">
        <v>159</v>
      </c>
      <c r="Z372" s="147">
        <v>1024</v>
      </c>
      <c r="AA372" s="149"/>
      <c r="AB372" s="149">
        <v>512</v>
      </c>
      <c r="AC372" s="306" t="s">
        <v>396</v>
      </c>
      <c r="AD372" s="525">
        <v>650</v>
      </c>
      <c r="AE372" s="526"/>
      <c r="AF372" s="526"/>
      <c r="AG372" s="150" t="s">
        <v>215</v>
      </c>
      <c r="AH372" s="195" t="s">
        <v>210</v>
      </c>
      <c r="AI372" s="147" t="s">
        <v>210</v>
      </c>
      <c r="AJ372" s="147" t="s">
        <v>215</v>
      </c>
      <c r="AK372" s="147" t="s">
        <v>210</v>
      </c>
      <c r="AL372" s="147" t="s">
        <v>475</v>
      </c>
      <c r="AM372" s="147" t="s">
        <v>475</v>
      </c>
      <c r="AN372" s="173">
        <v>120</v>
      </c>
      <c r="AO372" s="147">
        <v>2.82</v>
      </c>
      <c r="AP372" s="147">
        <v>3.92</v>
      </c>
      <c r="AQ372" s="203">
        <v>126.4</v>
      </c>
      <c r="AR372" s="151"/>
    </row>
    <row r="373" spans="1:44" s="5" customFormat="1" ht="25.5">
      <c r="A373" s="267"/>
      <c r="B373" s="268">
        <v>384</v>
      </c>
      <c r="C373" s="40"/>
      <c r="D373" s="145"/>
      <c r="E373" s="170">
        <v>39694</v>
      </c>
      <c r="F373" s="166" t="s">
        <v>621</v>
      </c>
      <c r="G373" s="145"/>
      <c r="H373" s="41"/>
      <c r="I373" s="190" t="s">
        <v>433</v>
      </c>
      <c r="J373" s="152" t="s">
        <v>147</v>
      </c>
      <c r="K373" s="150">
        <v>1</v>
      </c>
      <c r="L373" s="173" t="s">
        <v>158</v>
      </c>
      <c r="M373" s="147">
        <v>4</v>
      </c>
      <c r="N373" s="476">
        <v>2.6</v>
      </c>
      <c r="O373" s="148" t="s">
        <v>153</v>
      </c>
      <c r="P373" s="147">
        <v>2048</v>
      </c>
      <c r="Q373" s="43">
        <v>2</v>
      </c>
      <c r="R373" s="147">
        <v>1</v>
      </c>
      <c r="S373" s="41" t="s">
        <v>150</v>
      </c>
      <c r="T373" s="41">
        <v>1</v>
      </c>
      <c r="U373" s="41" t="s">
        <v>620</v>
      </c>
      <c r="V373" s="41" t="s">
        <v>397</v>
      </c>
      <c r="W373" s="150" t="s">
        <v>210</v>
      </c>
      <c r="X373" s="173">
        <v>2</v>
      </c>
      <c r="Y373" s="147" t="s">
        <v>160</v>
      </c>
      <c r="Z373" s="147" t="s">
        <v>161</v>
      </c>
      <c r="AA373" s="149"/>
      <c r="AB373" s="149" t="s">
        <v>162</v>
      </c>
      <c r="AC373" s="306" t="s">
        <v>396</v>
      </c>
      <c r="AD373" s="525">
        <v>650</v>
      </c>
      <c r="AE373" s="526"/>
      <c r="AF373" s="526"/>
      <c r="AG373" s="150" t="s">
        <v>215</v>
      </c>
      <c r="AH373" s="195" t="s">
        <v>210</v>
      </c>
      <c r="AI373" s="147" t="s">
        <v>210</v>
      </c>
      <c r="AJ373" s="147" t="s">
        <v>215</v>
      </c>
      <c r="AK373" s="147" t="s">
        <v>210</v>
      </c>
      <c r="AL373" s="147" t="s">
        <v>475</v>
      </c>
      <c r="AM373" s="176" t="s">
        <v>475</v>
      </c>
      <c r="AN373" s="173">
        <v>120</v>
      </c>
      <c r="AO373" s="147">
        <v>2.85</v>
      </c>
      <c r="AP373" s="147">
        <v>3.96</v>
      </c>
      <c r="AQ373" s="203">
        <v>169.4</v>
      </c>
      <c r="AR373" s="151"/>
    </row>
    <row r="374" spans="1:44" s="5" customFormat="1" ht="25.5">
      <c r="A374" s="267"/>
      <c r="B374" s="268">
        <v>385</v>
      </c>
      <c r="C374" s="40"/>
      <c r="D374" s="145"/>
      <c r="E374" s="170">
        <v>39694</v>
      </c>
      <c r="F374" s="145" t="s">
        <v>621</v>
      </c>
      <c r="G374" s="146"/>
      <c r="H374" s="41"/>
      <c r="I374" s="190" t="s">
        <v>433</v>
      </c>
      <c r="J374" s="152" t="s">
        <v>147</v>
      </c>
      <c r="K374" s="150">
        <v>1</v>
      </c>
      <c r="L374" s="173" t="s">
        <v>163</v>
      </c>
      <c r="M374" s="147">
        <v>2</v>
      </c>
      <c r="N374" s="476">
        <v>3</v>
      </c>
      <c r="O374" s="148" t="s">
        <v>153</v>
      </c>
      <c r="P374" s="147">
        <v>2048</v>
      </c>
      <c r="Q374" s="43">
        <v>2</v>
      </c>
      <c r="R374" s="147">
        <v>1</v>
      </c>
      <c r="S374" s="41" t="s">
        <v>150</v>
      </c>
      <c r="T374" s="41">
        <v>1</v>
      </c>
      <c r="U374" s="41" t="s">
        <v>620</v>
      </c>
      <c r="V374" s="41" t="s">
        <v>397</v>
      </c>
      <c r="W374" s="150" t="s">
        <v>215</v>
      </c>
      <c r="X374" s="173">
        <v>0</v>
      </c>
      <c r="Y374" s="147" t="s">
        <v>164</v>
      </c>
      <c r="Z374" s="147">
        <v>256</v>
      </c>
      <c r="AA374" s="149"/>
      <c r="AB374" s="149" t="s">
        <v>489</v>
      </c>
      <c r="AC374" s="306" t="s">
        <v>396</v>
      </c>
      <c r="AD374" s="525">
        <v>300</v>
      </c>
      <c r="AE374" s="526"/>
      <c r="AF374" s="526"/>
      <c r="AG374" s="150" t="s">
        <v>215</v>
      </c>
      <c r="AH374" s="195" t="s">
        <v>210</v>
      </c>
      <c r="AI374" s="147" t="s">
        <v>210</v>
      </c>
      <c r="AJ374" s="147" t="s">
        <v>215</v>
      </c>
      <c r="AK374" s="147" t="s">
        <v>210</v>
      </c>
      <c r="AL374" s="147" t="s">
        <v>475</v>
      </c>
      <c r="AM374" s="176" t="s">
        <v>475</v>
      </c>
      <c r="AN374" s="173">
        <v>120</v>
      </c>
      <c r="AO374" s="147">
        <v>1.59</v>
      </c>
      <c r="AP374" s="147">
        <v>2.43</v>
      </c>
      <c r="AQ374" s="203">
        <v>51.7</v>
      </c>
      <c r="AR374" s="151"/>
    </row>
    <row r="375" spans="1:44" s="5" customFormat="1" ht="25.5">
      <c r="A375" s="267"/>
      <c r="B375" s="268">
        <v>386</v>
      </c>
      <c r="C375" s="40"/>
      <c r="D375" s="145"/>
      <c r="E375" s="170">
        <v>39694</v>
      </c>
      <c r="F375" s="37" t="s">
        <v>621</v>
      </c>
      <c r="G375" s="146"/>
      <c r="H375" s="41"/>
      <c r="I375" s="190" t="s">
        <v>433</v>
      </c>
      <c r="J375" s="152" t="s">
        <v>147</v>
      </c>
      <c r="K375" s="150">
        <v>1</v>
      </c>
      <c r="L375" s="173" t="s">
        <v>165</v>
      </c>
      <c r="M375" s="147">
        <v>4</v>
      </c>
      <c r="N375" s="476">
        <v>3</v>
      </c>
      <c r="O375" s="148" t="s">
        <v>153</v>
      </c>
      <c r="P375" s="147">
        <v>2048</v>
      </c>
      <c r="Q375" s="43">
        <v>2</v>
      </c>
      <c r="R375" s="147">
        <v>1</v>
      </c>
      <c r="S375" s="41" t="s">
        <v>150</v>
      </c>
      <c r="T375" s="41">
        <v>1</v>
      </c>
      <c r="U375" s="41" t="s">
        <v>620</v>
      </c>
      <c r="V375" s="41" t="s">
        <v>397</v>
      </c>
      <c r="W375" s="150" t="s">
        <v>215</v>
      </c>
      <c r="X375" s="173">
        <v>0</v>
      </c>
      <c r="Y375" s="147" t="s">
        <v>164</v>
      </c>
      <c r="Z375" s="147">
        <v>256</v>
      </c>
      <c r="AA375" s="149"/>
      <c r="AB375" s="149" t="s">
        <v>489</v>
      </c>
      <c r="AC375" s="306" t="s">
        <v>396</v>
      </c>
      <c r="AD375" s="525">
        <v>300</v>
      </c>
      <c r="AE375" s="526"/>
      <c r="AF375" s="526"/>
      <c r="AG375" s="150" t="s">
        <v>215</v>
      </c>
      <c r="AH375" s="195" t="s">
        <v>210</v>
      </c>
      <c r="AI375" s="147" t="s">
        <v>210</v>
      </c>
      <c r="AJ375" s="147" t="s">
        <v>215</v>
      </c>
      <c r="AK375" s="147" t="s">
        <v>210</v>
      </c>
      <c r="AL375" s="147" t="s">
        <v>475</v>
      </c>
      <c r="AM375" s="176" t="s">
        <v>475</v>
      </c>
      <c r="AN375" s="173">
        <v>120</v>
      </c>
      <c r="AO375" s="147">
        <v>1.64</v>
      </c>
      <c r="AP375" s="147">
        <v>2.55</v>
      </c>
      <c r="AQ375" s="203">
        <v>56.4</v>
      </c>
      <c r="AR375" s="151"/>
    </row>
    <row r="376" spans="1:44" ht="25.5">
      <c r="A376" s="267"/>
      <c r="B376" s="268">
        <v>387</v>
      </c>
      <c r="C376" s="40"/>
      <c r="D376" s="145"/>
      <c r="E376" s="170">
        <v>39694</v>
      </c>
      <c r="F376" s="62" t="s">
        <v>621</v>
      </c>
      <c r="G376" s="146"/>
      <c r="H376" s="41"/>
      <c r="I376" s="190" t="s">
        <v>433</v>
      </c>
      <c r="J376" s="152" t="s">
        <v>147</v>
      </c>
      <c r="K376" s="150">
        <v>1</v>
      </c>
      <c r="L376" s="173" t="s">
        <v>165</v>
      </c>
      <c r="M376" s="147">
        <v>4</v>
      </c>
      <c r="N376" s="476">
        <v>3</v>
      </c>
      <c r="O376" s="148" t="s">
        <v>153</v>
      </c>
      <c r="P376" s="147">
        <v>2048</v>
      </c>
      <c r="Q376" s="43">
        <v>2</v>
      </c>
      <c r="R376" s="147">
        <v>1</v>
      </c>
      <c r="S376" s="41" t="s">
        <v>150</v>
      </c>
      <c r="T376" s="41">
        <v>1</v>
      </c>
      <c r="U376" s="41" t="s">
        <v>620</v>
      </c>
      <c r="V376" s="41" t="s">
        <v>397</v>
      </c>
      <c r="W376" s="150" t="s">
        <v>210</v>
      </c>
      <c r="X376" s="173">
        <v>1</v>
      </c>
      <c r="Y376" s="147" t="s">
        <v>154</v>
      </c>
      <c r="Z376" s="147">
        <v>256</v>
      </c>
      <c r="AA376" s="149"/>
      <c r="AB376" s="149">
        <v>128</v>
      </c>
      <c r="AC376" s="306" t="s">
        <v>396</v>
      </c>
      <c r="AD376" s="525">
        <v>400</v>
      </c>
      <c r="AE376" s="526"/>
      <c r="AF376" s="526"/>
      <c r="AG376" s="150" t="s">
        <v>215</v>
      </c>
      <c r="AH376" s="195" t="s">
        <v>210</v>
      </c>
      <c r="AI376" s="147" t="s">
        <v>210</v>
      </c>
      <c r="AJ376" s="147" t="s">
        <v>215</v>
      </c>
      <c r="AK376" s="147" t="s">
        <v>210</v>
      </c>
      <c r="AL376" s="147" t="s">
        <v>475</v>
      </c>
      <c r="AM376" s="176" t="s">
        <v>475</v>
      </c>
      <c r="AN376" s="173">
        <v>120</v>
      </c>
      <c r="AO376" s="147">
        <v>1.7</v>
      </c>
      <c r="AP376" s="147">
        <v>2.57</v>
      </c>
      <c r="AQ376" s="203">
        <v>77.4</v>
      </c>
      <c r="AR376" s="151"/>
    </row>
    <row r="377" spans="1:44" s="3" customFormat="1" ht="25.5">
      <c r="A377" s="267"/>
      <c r="B377" s="268">
        <v>388</v>
      </c>
      <c r="C377" s="40"/>
      <c r="D377" s="145"/>
      <c r="E377" s="170">
        <v>39694</v>
      </c>
      <c r="F377" s="145" t="s">
        <v>621</v>
      </c>
      <c r="G377" s="146"/>
      <c r="H377" s="41"/>
      <c r="I377" s="190" t="s">
        <v>433</v>
      </c>
      <c r="J377" s="152" t="s">
        <v>147</v>
      </c>
      <c r="K377" s="150">
        <v>1</v>
      </c>
      <c r="L377" s="173" t="s">
        <v>165</v>
      </c>
      <c r="M377" s="147">
        <v>4</v>
      </c>
      <c r="N377" s="476">
        <v>3</v>
      </c>
      <c r="O377" s="148" t="s">
        <v>153</v>
      </c>
      <c r="P377" s="147">
        <v>2048</v>
      </c>
      <c r="Q377" s="43">
        <v>2</v>
      </c>
      <c r="R377" s="147">
        <v>1</v>
      </c>
      <c r="S377" s="41" t="s">
        <v>150</v>
      </c>
      <c r="T377" s="41">
        <v>1</v>
      </c>
      <c r="U377" s="41" t="s">
        <v>620</v>
      </c>
      <c r="V377" s="41" t="s">
        <v>397</v>
      </c>
      <c r="W377" s="150" t="s">
        <v>210</v>
      </c>
      <c r="X377" s="173">
        <v>1</v>
      </c>
      <c r="Y377" s="147" t="s">
        <v>154</v>
      </c>
      <c r="Z377" s="147">
        <v>256</v>
      </c>
      <c r="AA377" s="149"/>
      <c r="AB377" s="149">
        <v>128</v>
      </c>
      <c r="AC377" s="306" t="s">
        <v>396</v>
      </c>
      <c r="AD377" s="525">
        <v>550</v>
      </c>
      <c r="AE377" s="526"/>
      <c r="AF377" s="526"/>
      <c r="AG377" s="150" t="s">
        <v>215</v>
      </c>
      <c r="AH377" s="195" t="s">
        <v>210</v>
      </c>
      <c r="AI377" s="147" t="s">
        <v>210</v>
      </c>
      <c r="AJ377" s="147" t="s">
        <v>215</v>
      </c>
      <c r="AK377" s="147" t="s">
        <v>210</v>
      </c>
      <c r="AL377" s="147" t="s">
        <v>475</v>
      </c>
      <c r="AM377" s="176" t="s">
        <v>475</v>
      </c>
      <c r="AN377" s="173">
        <v>120</v>
      </c>
      <c r="AO377" s="147">
        <v>2.06</v>
      </c>
      <c r="AP377" s="147">
        <v>3.02</v>
      </c>
      <c r="AQ377" s="203">
        <v>84.8</v>
      </c>
      <c r="AR377" s="151"/>
    </row>
    <row r="378" spans="1:44" ht="25.5">
      <c r="A378" s="267"/>
      <c r="B378" s="268">
        <v>389</v>
      </c>
      <c r="C378" s="40"/>
      <c r="D378" s="145"/>
      <c r="E378" s="170">
        <v>39694</v>
      </c>
      <c r="F378" s="166" t="s">
        <v>621</v>
      </c>
      <c r="G378" s="146"/>
      <c r="H378" s="41"/>
      <c r="I378" s="190" t="s">
        <v>433</v>
      </c>
      <c r="J378" s="152" t="s">
        <v>147</v>
      </c>
      <c r="K378" s="150">
        <v>1</v>
      </c>
      <c r="L378" s="173" t="s">
        <v>165</v>
      </c>
      <c r="M378" s="147">
        <v>4</v>
      </c>
      <c r="N378" s="476">
        <v>3</v>
      </c>
      <c r="O378" s="148" t="s">
        <v>153</v>
      </c>
      <c r="P378" s="147">
        <v>2048</v>
      </c>
      <c r="Q378" s="43">
        <v>2</v>
      </c>
      <c r="R378" s="147">
        <v>1</v>
      </c>
      <c r="S378" s="41" t="s">
        <v>150</v>
      </c>
      <c r="T378" s="41">
        <v>1</v>
      </c>
      <c r="U378" s="41" t="s">
        <v>620</v>
      </c>
      <c r="V378" s="41" t="s">
        <v>397</v>
      </c>
      <c r="W378" s="150" t="s">
        <v>210</v>
      </c>
      <c r="X378" s="173">
        <v>2</v>
      </c>
      <c r="Y378" s="147" t="s">
        <v>155</v>
      </c>
      <c r="Z378" s="147" t="s">
        <v>156</v>
      </c>
      <c r="AA378" s="149"/>
      <c r="AB378" s="149" t="s">
        <v>157</v>
      </c>
      <c r="AC378" s="306" t="s">
        <v>396</v>
      </c>
      <c r="AD378" s="525">
        <v>550</v>
      </c>
      <c r="AE378" s="526"/>
      <c r="AF378" s="526"/>
      <c r="AG378" s="150" t="s">
        <v>215</v>
      </c>
      <c r="AH378" s="195" t="s">
        <v>210</v>
      </c>
      <c r="AI378" s="147" t="s">
        <v>210</v>
      </c>
      <c r="AJ378" s="147" t="s">
        <v>215</v>
      </c>
      <c r="AK378" s="147" t="s">
        <v>210</v>
      </c>
      <c r="AL378" s="147" t="s">
        <v>475</v>
      </c>
      <c r="AM378" s="176" t="s">
        <v>475</v>
      </c>
      <c r="AN378" s="173">
        <v>120</v>
      </c>
      <c r="AO378" s="147">
        <v>2.12</v>
      </c>
      <c r="AP378" s="147">
        <v>3.08</v>
      </c>
      <c r="AQ378" s="203">
        <v>102.5</v>
      </c>
      <c r="AR378" s="151"/>
    </row>
    <row r="379" spans="1:44" ht="25.5">
      <c r="A379" s="267"/>
      <c r="B379" s="268">
        <v>390</v>
      </c>
      <c r="C379" s="40"/>
      <c r="D379" s="662"/>
      <c r="E379" s="170">
        <v>39694</v>
      </c>
      <c r="F379" s="145" t="s">
        <v>216</v>
      </c>
      <c r="G379" s="145"/>
      <c r="H379" s="41"/>
      <c r="I379" s="190" t="s">
        <v>433</v>
      </c>
      <c r="J379" s="152" t="s">
        <v>166</v>
      </c>
      <c r="K379" s="150">
        <v>1</v>
      </c>
      <c r="L379" s="173" t="s">
        <v>167</v>
      </c>
      <c r="M379" s="147">
        <v>2</v>
      </c>
      <c r="N379" s="476">
        <v>2.53</v>
      </c>
      <c r="O379" s="148" t="s">
        <v>168</v>
      </c>
      <c r="P379" s="148">
        <v>4096</v>
      </c>
      <c r="Q379" s="43">
        <v>4</v>
      </c>
      <c r="R379" s="147">
        <v>1</v>
      </c>
      <c r="S379" s="41"/>
      <c r="T379" s="41">
        <v>1</v>
      </c>
      <c r="U379" s="41"/>
      <c r="V379" s="41"/>
      <c r="W379" s="150" t="s">
        <v>210</v>
      </c>
      <c r="X379" s="173">
        <v>1</v>
      </c>
      <c r="Y379" s="147" t="s">
        <v>169</v>
      </c>
      <c r="Z379" s="147">
        <v>512</v>
      </c>
      <c r="AA379" s="149"/>
      <c r="AB379" s="149">
        <v>128</v>
      </c>
      <c r="AC379" s="150" t="s">
        <v>214</v>
      </c>
      <c r="AD379" s="525"/>
      <c r="AE379" s="526"/>
      <c r="AF379" s="526"/>
      <c r="AG379" s="150" t="s">
        <v>215</v>
      </c>
      <c r="AH379" s="195" t="s">
        <v>210</v>
      </c>
      <c r="AI379" s="147" t="s">
        <v>210</v>
      </c>
      <c r="AJ379" s="147" t="s">
        <v>215</v>
      </c>
      <c r="AK379" s="147" t="s">
        <v>210</v>
      </c>
      <c r="AL379" s="147" t="s">
        <v>475</v>
      </c>
      <c r="AM379" s="176" t="s">
        <v>475</v>
      </c>
      <c r="AN379" s="173">
        <v>120</v>
      </c>
      <c r="AO379" s="147">
        <v>0.63</v>
      </c>
      <c r="AP379" s="147">
        <v>1.52</v>
      </c>
      <c r="AQ379" s="150">
        <v>18.1</v>
      </c>
      <c r="AR379" s="151"/>
    </row>
    <row r="380" spans="1:44" s="5" customFormat="1" ht="25.5">
      <c r="A380" s="267"/>
      <c r="B380" s="268">
        <v>391</v>
      </c>
      <c r="C380" s="40"/>
      <c r="D380" s="662"/>
      <c r="E380" s="170">
        <v>39694</v>
      </c>
      <c r="F380" s="145" t="s">
        <v>216</v>
      </c>
      <c r="G380" s="145"/>
      <c r="H380" s="41"/>
      <c r="I380" s="190" t="s">
        <v>433</v>
      </c>
      <c r="J380" s="152" t="s">
        <v>166</v>
      </c>
      <c r="K380" s="150">
        <v>1</v>
      </c>
      <c r="L380" s="173" t="s">
        <v>170</v>
      </c>
      <c r="M380" s="147">
        <v>2</v>
      </c>
      <c r="N380" s="476">
        <v>2.5</v>
      </c>
      <c r="O380" s="148" t="s">
        <v>153</v>
      </c>
      <c r="P380" s="147">
        <v>2048</v>
      </c>
      <c r="Q380" s="43">
        <v>2</v>
      </c>
      <c r="R380" s="147">
        <v>1</v>
      </c>
      <c r="S380" s="41"/>
      <c r="T380" s="41">
        <v>1</v>
      </c>
      <c r="U380" s="41"/>
      <c r="V380" s="41"/>
      <c r="W380" s="150" t="s">
        <v>210</v>
      </c>
      <c r="X380" s="173">
        <v>1</v>
      </c>
      <c r="Y380" s="147" t="s">
        <v>171</v>
      </c>
      <c r="Z380" s="147">
        <v>512</v>
      </c>
      <c r="AA380" s="149"/>
      <c r="AB380" s="149">
        <v>128</v>
      </c>
      <c r="AC380" s="150" t="s">
        <v>214</v>
      </c>
      <c r="AD380" s="525"/>
      <c r="AE380" s="526"/>
      <c r="AF380" s="526"/>
      <c r="AG380" s="150" t="s">
        <v>215</v>
      </c>
      <c r="AH380" s="195" t="s">
        <v>210</v>
      </c>
      <c r="AI380" s="147" t="s">
        <v>210</v>
      </c>
      <c r="AJ380" s="147" t="s">
        <v>215</v>
      </c>
      <c r="AK380" s="147" t="s">
        <v>210</v>
      </c>
      <c r="AL380" s="147" t="s">
        <v>475</v>
      </c>
      <c r="AM380" s="176" t="s">
        <v>475</v>
      </c>
      <c r="AN380" s="173">
        <v>120</v>
      </c>
      <c r="AO380" s="147">
        <v>0.59</v>
      </c>
      <c r="AP380" s="147">
        <v>1.56</v>
      </c>
      <c r="AQ380" s="150">
        <v>20.2</v>
      </c>
      <c r="AR380" s="151"/>
    </row>
    <row r="381" spans="1:44" s="5" customFormat="1" ht="25.5">
      <c r="A381" s="267"/>
      <c r="B381" s="268">
        <v>392</v>
      </c>
      <c r="C381" s="40"/>
      <c r="D381" s="662"/>
      <c r="E381" s="170">
        <v>39694</v>
      </c>
      <c r="F381" s="145" t="s">
        <v>216</v>
      </c>
      <c r="G381" s="145"/>
      <c r="H381" s="41"/>
      <c r="I381" s="190" t="s">
        <v>433</v>
      </c>
      <c r="J381" s="152" t="s">
        <v>166</v>
      </c>
      <c r="K381" s="150">
        <v>1</v>
      </c>
      <c r="L381" s="173" t="s">
        <v>172</v>
      </c>
      <c r="M381" s="147">
        <v>2</v>
      </c>
      <c r="N381" s="476">
        <v>2.1</v>
      </c>
      <c r="O381" s="148" t="s">
        <v>153</v>
      </c>
      <c r="P381" s="147">
        <v>2048</v>
      </c>
      <c r="Q381" s="43">
        <v>2</v>
      </c>
      <c r="R381" s="147">
        <v>1</v>
      </c>
      <c r="S381" s="41"/>
      <c r="T381" s="41">
        <v>1</v>
      </c>
      <c r="U381" s="41"/>
      <c r="V381" s="41"/>
      <c r="W381" s="150" t="s">
        <v>210</v>
      </c>
      <c r="X381" s="173">
        <v>1</v>
      </c>
      <c r="Y381" s="147" t="s">
        <v>171</v>
      </c>
      <c r="Z381" s="147">
        <v>512</v>
      </c>
      <c r="AA381" s="149"/>
      <c r="AB381" s="149">
        <v>128</v>
      </c>
      <c r="AC381" s="150" t="s">
        <v>214</v>
      </c>
      <c r="AD381" s="525"/>
      <c r="AE381" s="526"/>
      <c r="AF381" s="526"/>
      <c r="AG381" s="150" t="s">
        <v>215</v>
      </c>
      <c r="AH381" s="195" t="s">
        <v>210</v>
      </c>
      <c r="AI381" s="147" t="s">
        <v>210</v>
      </c>
      <c r="AJ381" s="147" t="s">
        <v>215</v>
      </c>
      <c r="AK381" s="147" t="s">
        <v>210</v>
      </c>
      <c r="AL381" s="147" t="s">
        <v>475</v>
      </c>
      <c r="AM381" s="176" t="s">
        <v>475</v>
      </c>
      <c r="AN381" s="173">
        <v>120</v>
      </c>
      <c r="AO381" s="147">
        <v>0.54</v>
      </c>
      <c r="AP381" s="147">
        <v>1.54</v>
      </c>
      <c r="AQ381" s="150">
        <v>30.7</v>
      </c>
      <c r="AR381" s="151"/>
    </row>
    <row r="382" spans="1:44" s="4" customFormat="1" ht="25.5">
      <c r="A382" s="267"/>
      <c r="B382" s="268">
        <v>393</v>
      </c>
      <c r="C382" s="40"/>
      <c r="D382" s="662"/>
      <c r="E382" s="170">
        <v>39694</v>
      </c>
      <c r="F382" s="145" t="s">
        <v>216</v>
      </c>
      <c r="G382" s="145"/>
      <c r="H382" s="229"/>
      <c r="I382" s="190" t="s">
        <v>433</v>
      </c>
      <c r="J382" s="152" t="s">
        <v>166</v>
      </c>
      <c r="K382" s="150">
        <v>1</v>
      </c>
      <c r="L382" s="173" t="s">
        <v>173</v>
      </c>
      <c r="M382" s="146">
        <v>2</v>
      </c>
      <c r="N382" s="477">
        <v>2.8</v>
      </c>
      <c r="O382" s="148" t="s">
        <v>153</v>
      </c>
      <c r="P382" s="147">
        <v>2048</v>
      </c>
      <c r="Q382" s="43">
        <v>2</v>
      </c>
      <c r="R382" s="147">
        <v>1</v>
      </c>
      <c r="S382" s="41"/>
      <c r="T382" s="41">
        <v>1</v>
      </c>
      <c r="U382" s="41"/>
      <c r="V382" s="41"/>
      <c r="W382" s="150" t="s">
        <v>210</v>
      </c>
      <c r="X382" s="307">
        <v>1</v>
      </c>
      <c r="Y382" s="147" t="s">
        <v>174</v>
      </c>
      <c r="Z382" s="147">
        <v>256</v>
      </c>
      <c r="AA382" s="229"/>
      <c r="AB382" s="229">
        <v>128</v>
      </c>
      <c r="AC382" s="150" t="s">
        <v>214</v>
      </c>
      <c r="AD382" s="527"/>
      <c r="AE382" s="528"/>
      <c r="AF382" s="528"/>
      <c r="AG382" s="150" t="s">
        <v>215</v>
      </c>
      <c r="AH382" s="195" t="s">
        <v>210</v>
      </c>
      <c r="AI382" s="147" t="s">
        <v>210</v>
      </c>
      <c r="AJ382" s="147" t="s">
        <v>215</v>
      </c>
      <c r="AK382" s="147" t="s">
        <v>210</v>
      </c>
      <c r="AL382" s="147" t="s">
        <v>475</v>
      </c>
      <c r="AM382" s="176" t="s">
        <v>475</v>
      </c>
      <c r="AN382" s="173">
        <v>120</v>
      </c>
      <c r="AO382" s="146">
        <v>0.67</v>
      </c>
      <c r="AP382" s="146">
        <v>1.62</v>
      </c>
      <c r="AQ382" s="240">
        <v>46.1</v>
      </c>
      <c r="AR382" s="246"/>
    </row>
    <row r="383" spans="1:44" s="4" customFormat="1" ht="25.5">
      <c r="A383" s="267"/>
      <c r="B383" s="268">
        <v>394</v>
      </c>
      <c r="C383" s="40"/>
      <c r="D383" s="662"/>
      <c r="E383" s="170">
        <v>39694</v>
      </c>
      <c r="F383" s="145" t="s">
        <v>216</v>
      </c>
      <c r="G383" s="145"/>
      <c r="H383" s="41"/>
      <c r="I383" s="190" t="s">
        <v>433</v>
      </c>
      <c r="J383" s="152" t="s">
        <v>166</v>
      </c>
      <c r="K383" s="150">
        <v>1</v>
      </c>
      <c r="L383" s="173" t="s">
        <v>172</v>
      </c>
      <c r="M383" s="147">
        <v>2</v>
      </c>
      <c r="N383" s="476">
        <v>2.1</v>
      </c>
      <c r="O383" s="148" t="s">
        <v>153</v>
      </c>
      <c r="P383" s="147">
        <v>2048</v>
      </c>
      <c r="Q383" s="43">
        <v>2</v>
      </c>
      <c r="R383" s="147">
        <v>1</v>
      </c>
      <c r="S383" s="41"/>
      <c r="T383" s="41">
        <v>1</v>
      </c>
      <c r="U383" s="41"/>
      <c r="V383" s="41"/>
      <c r="W383" s="150" t="s">
        <v>210</v>
      </c>
      <c r="X383" s="173">
        <v>2</v>
      </c>
      <c r="Y383" s="147" t="s">
        <v>175</v>
      </c>
      <c r="Z383" s="147" t="s">
        <v>156</v>
      </c>
      <c r="AA383" s="149"/>
      <c r="AB383" s="149" t="s">
        <v>157</v>
      </c>
      <c r="AC383" s="150" t="s">
        <v>214</v>
      </c>
      <c r="AD383" s="525"/>
      <c r="AE383" s="526"/>
      <c r="AF383" s="526"/>
      <c r="AG383" s="150" t="s">
        <v>215</v>
      </c>
      <c r="AH383" s="195" t="s">
        <v>210</v>
      </c>
      <c r="AI383" s="147" t="s">
        <v>210</v>
      </c>
      <c r="AJ383" s="147" t="s">
        <v>215</v>
      </c>
      <c r="AK383" s="147" t="s">
        <v>210</v>
      </c>
      <c r="AL383" s="147" t="s">
        <v>475</v>
      </c>
      <c r="AM383" s="176" t="s">
        <v>475</v>
      </c>
      <c r="AN383" s="173">
        <v>120</v>
      </c>
      <c r="AO383" s="147">
        <v>0.62</v>
      </c>
      <c r="AP383" s="147">
        <v>1.67</v>
      </c>
      <c r="AQ383" s="150">
        <v>44.3</v>
      </c>
      <c r="AR383" s="151"/>
    </row>
    <row r="384" spans="1:44" ht="12.75">
      <c r="A384" s="267"/>
      <c r="B384" s="268">
        <v>397</v>
      </c>
      <c r="C384" s="130"/>
      <c r="D384" s="128"/>
      <c r="E384" s="215"/>
      <c r="F384" s="128" t="s">
        <v>216</v>
      </c>
      <c r="G384" s="128"/>
      <c r="H384" s="132" t="s">
        <v>305</v>
      </c>
      <c r="I384" s="134" t="s">
        <v>611</v>
      </c>
      <c r="J384" s="132" t="s">
        <v>306</v>
      </c>
      <c r="K384" s="143">
        <v>1</v>
      </c>
      <c r="L384" s="130" t="s">
        <v>307</v>
      </c>
      <c r="M384" s="128">
        <v>1</v>
      </c>
      <c r="N384" s="136">
        <v>1.6</v>
      </c>
      <c r="O384" s="128">
        <v>1</v>
      </c>
      <c r="P384" s="131">
        <v>1024</v>
      </c>
      <c r="Q384" s="43">
        <v>1</v>
      </c>
      <c r="R384" s="128">
        <v>1</v>
      </c>
      <c r="S384" s="132">
        <v>80</v>
      </c>
      <c r="T384" s="132"/>
      <c r="U384" s="132"/>
      <c r="V384" s="132"/>
      <c r="W384" s="143"/>
      <c r="X384" s="40">
        <v>0</v>
      </c>
      <c r="Y384" s="128"/>
      <c r="Z384" s="128"/>
      <c r="AA384" s="134" t="s">
        <v>310</v>
      </c>
      <c r="AB384" s="134"/>
      <c r="AC384" s="143" t="s">
        <v>214</v>
      </c>
      <c r="AD384" s="529">
        <v>40</v>
      </c>
      <c r="AE384" s="530"/>
      <c r="AF384" s="530"/>
      <c r="AG384" s="143" t="s">
        <v>215</v>
      </c>
      <c r="AH384" s="276" t="s">
        <v>210</v>
      </c>
      <c r="AI384" s="128" t="s">
        <v>210</v>
      </c>
      <c r="AJ384" s="128" t="s">
        <v>215</v>
      </c>
      <c r="AK384" s="128" t="s">
        <v>215</v>
      </c>
      <c r="AL384" s="128">
        <v>1000</v>
      </c>
      <c r="AM384" s="138">
        <v>100</v>
      </c>
      <c r="AN384" s="130">
        <v>115</v>
      </c>
      <c r="AO384" s="136">
        <v>0.7</v>
      </c>
      <c r="AP384" s="136">
        <v>0.8</v>
      </c>
      <c r="AQ384" s="137">
        <v>9.5</v>
      </c>
      <c r="AR384" s="200"/>
    </row>
    <row r="385" spans="1:44" s="5" customFormat="1" ht="12.75">
      <c r="A385" s="267"/>
      <c r="B385" s="268">
        <v>398</v>
      </c>
      <c r="C385" s="130"/>
      <c r="D385" s="128"/>
      <c r="E385" s="215"/>
      <c r="F385" s="128" t="s">
        <v>216</v>
      </c>
      <c r="G385" s="128"/>
      <c r="H385" s="132" t="s">
        <v>305</v>
      </c>
      <c r="I385" s="134" t="s">
        <v>611</v>
      </c>
      <c r="J385" s="132" t="s">
        <v>306</v>
      </c>
      <c r="K385" s="143">
        <v>1</v>
      </c>
      <c r="L385" s="130" t="s">
        <v>307</v>
      </c>
      <c r="M385" s="128">
        <v>1</v>
      </c>
      <c r="N385" s="136">
        <v>1.6</v>
      </c>
      <c r="O385" s="128">
        <v>1</v>
      </c>
      <c r="P385" s="131">
        <v>512</v>
      </c>
      <c r="Q385" s="43">
        <v>0.5</v>
      </c>
      <c r="R385" s="128">
        <v>1</v>
      </c>
      <c r="S385" s="132">
        <v>120</v>
      </c>
      <c r="T385" s="132"/>
      <c r="U385" s="132"/>
      <c r="V385" s="132"/>
      <c r="W385" s="143"/>
      <c r="X385" s="40">
        <v>0</v>
      </c>
      <c r="Y385" s="128"/>
      <c r="Z385" s="128"/>
      <c r="AA385" s="134" t="s">
        <v>309</v>
      </c>
      <c r="AB385" s="134"/>
      <c r="AC385" s="143" t="s">
        <v>214</v>
      </c>
      <c r="AD385" s="529">
        <v>30</v>
      </c>
      <c r="AE385" s="530"/>
      <c r="AF385" s="530"/>
      <c r="AG385" s="143" t="s">
        <v>215</v>
      </c>
      <c r="AH385" s="276" t="s">
        <v>210</v>
      </c>
      <c r="AI385" s="128" t="s">
        <v>210</v>
      </c>
      <c r="AJ385" s="128" t="s">
        <v>215</v>
      </c>
      <c r="AK385" s="128" t="s">
        <v>215</v>
      </c>
      <c r="AL385" s="128">
        <v>1000</v>
      </c>
      <c r="AM385" s="138">
        <v>100</v>
      </c>
      <c r="AN385" s="130">
        <v>115</v>
      </c>
      <c r="AO385" s="136">
        <v>0.2</v>
      </c>
      <c r="AP385" s="136">
        <v>0.7</v>
      </c>
      <c r="AQ385" s="137">
        <v>9.8</v>
      </c>
      <c r="AR385" s="200"/>
    </row>
    <row r="386" spans="1:44" s="5" customFormat="1" ht="12.75">
      <c r="A386" s="267"/>
      <c r="B386" s="268">
        <v>399</v>
      </c>
      <c r="C386" s="130"/>
      <c r="D386" s="128"/>
      <c r="E386" s="215"/>
      <c r="F386" s="128" t="s">
        <v>216</v>
      </c>
      <c r="G386" s="128"/>
      <c r="H386" s="132" t="s">
        <v>305</v>
      </c>
      <c r="I386" s="134" t="s">
        <v>611</v>
      </c>
      <c r="J386" s="132" t="s">
        <v>306</v>
      </c>
      <c r="K386" s="143">
        <v>1</v>
      </c>
      <c r="L386" s="130" t="s">
        <v>307</v>
      </c>
      <c r="M386" s="128">
        <v>1</v>
      </c>
      <c r="N386" s="136">
        <v>1.6</v>
      </c>
      <c r="O386" s="128">
        <v>1</v>
      </c>
      <c r="P386" s="131">
        <v>1024</v>
      </c>
      <c r="Q386" s="43">
        <v>1</v>
      </c>
      <c r="R386" s="128">
        <v>1</v>
      </c>
      <c r="S386" s="132">
        <v>80</v>
      </c>
      <c r="T386" s="132"/>
      <c r="U386" s="132"/>
      <c r="V386" s="132"/>
      <c r="W386" s="143"/>
      <c r="X386" s="40">
        <v>0</v>
      </c>
      <c r="Y386" s="128"/>
      <c r="Z386" s="128"/>
      <c r="AA386" s="134" t="s">
        <v>310</v>
      </c>
      <c r="AB386" s="134"/>
      <c r="AC386" s="143" t="s">
        <v>214</v>
      </c>
      <c r="AD386" s="529">
        <v>65</v>
      </c>
      <c r="AE386" s="530"/>
      <c r="AF386" s="530"/>
      <c r="AG386" s="143" t="s">
        <v>215</v>
      </c>
      <c r="AH386" s="276" t="s">
        <v>210</v>
      </c>
      <c r="AI386" s="128" t="s">
        <v>210</v>
      </c>
      <c r="AJ386" s="128" t="s">
        <v>215</v>
      </c>
      <c r="AK386" s="128" t="s">
        <v>215</v>
      </c>
      <c r="AL386" s="128">
        <v>1000</v>
      </c>
      <c r="AM386" s="138">
        <v>100</v>
      </c>
      <c r="AN386" s="130">
        <v>115</v>
      </c>
      <c r="AO386" s="136">
        <v>1</v>
      </c>
      <c r="AP386" s="136">
        <v>1.1</v>
      </c>
      <c r="AQ386" s="137">
        <v>9.8</v>
      </c>
      <c r="AR386" s="200"/>
    </row>
    <row r="387" spans="1:44" s="5" customFormat="1" ht="12.75">
      <c r="A387" s="267"/>
      <c r="B387" s="268">
        <v>400</v>
      </c>
      <c r="C387" s="130"/>
      <c r="D387" s="128"/>
      <c r="E387" s="128"/>
      <c r="F387" s="128" t="s">
        <v>216</v>
      </c>
      <c r="G387" s="128"/>
      <c r="H387" s="132" t="s">
        <v>301</v>
      </c>
      <c r="I387" s="134" t="s">
        <v>433</v>
      </c>
      <c r="J387" s="132" t="s">
        <v>311</v>
      </c>
      <c r="K387" s="143">
        <v>1</v>
      </c>
      <c r="L387" s="130" t="s">
        <v>312</v>
      </c>
      <c r="M387" s="128">
        <v>2</v>
      </c>
      <c r="N387" s="136">
        <v>2.2</v>
      </c>
      <c r="O387" s="128">
        <v>1</v>
      </c>
      <c r="P387" s="131">
        <v>1024</v>
      </c>
      <c r="Q387" s="43">
        <v>1</v>
      </c>
      <c r="R387" s="128">
        <v>1</v>
      </c>
      <c r="S387" s="132">
        <v>120</v>
      </c>
      <c r="T387" s="132"/>
      <c r="U387" s="132"/>
      <c r="V387" s="132"/>
      <c r="W387" s="143"/>
      <c r="X387" s="40">
        <v>0</v>
      </c>
      <c r="Y387" s="128"/>
      <c r="Z387" s="128"/>
      <c r="AA387" s="134" t="s">
        <v>313</v>
      </c>
      <c r="AB387" s="134"/>
      <c r="AC387" s="143" t="s">
        <v>214</v>
      </c>
      <c r="AD387" s="529">
        <v>65</v>
      </c>
      <c r="AE387" s="530"/>
      <c r="AF387" s="530"/>
      <c r="AG387" s="143" t="s">
        <v>215</v>
      </c>
      <c r="AH387" s="276" t="s">
        <v>210</v>
      </c>
      <c r="AI387" s="128" t="s">
        <v>210</v>
      </c>
      <c r="AJ387" s="128" t="s">
        <v>215</v>
      </c>
      <c r="AK387" s="128" t="s">
        <v>215</v>
      </c>
      <c r="AL387" s="128">
        <v>1000</v>
      </c>
      <c r="AM387" s="138">
        <v>1000</v>
      </c>
      <c r="AN387" s="130">
        <v>115</v>
      </c>
      <c r="AO387" s="136">
        <v>0.58789</v>
      </c>
      <c r="AP387" s="136">
        <v>1.3338</v>
      </c>
      <c r="AQ387" s="137">
        <v>9.9223</v>
      </c>
      <c r="AR387" s="200"/>
    </row>
    <row r="388" spans="1:44" s="5" customFormat="1" ht="12.75">
      <c r="A388" s="267"/>
      <c r="B388" s="268">
        <v>401</v>
      </c>
      <c r="C388" s="130"/>
      <c r="D388" s="128"/>
      <c r="E388" s="128"/>
      <c r="F388" s="128" t="s">
        <v>216</v>
      </c>
      <c r="G388" s="128"/>
      <c r="H388" s="132" t="s">
        <v>301</v>
      </c>
      <c r="I388" s="134" t="s">
        <v>602</v>
      </c>
      <c r="J388" s="132"/>
      <c r="K388" s="143">
        <v>1</v>
      </c>
      <c r="L388" s="130" t="s">
        <v>314</v>
      </c>
      <c r="M388" s="128">
        <v>1</v>
      </c>
      <c r="N388" s="136">
        <v>1.2</v>
      </c>
      <c r="O388" s="128">
        <v>1</v>
      </c>
      <c r="P388" s="131">
        <v>512</v>
      </c>
      <c r="Q388" s="43">
        <v>0.5</v>
      </c>
      <c r="R388" s="128">
        <v>1</v>
      </c>
      <c r="S388" s="132">
        <v>30</v>
      </c>
      <c r="T388" s="132"/>
      <c r="U388" s="132"/>
      <c r="V388" s="132"/>
      <c r="W388" s="143"/>
      <c r="X388" s="40">
        <v>0</v>
      </c>
      <c r="Y388" s="128"/>
      <c r="Z388" s="128"/>
      <c r="AA388" s="134" t="s">
        <v>315</v>
      </c>
      <c r="AB388" s="134"/>
      <c r="AC388" s="143" t="s">
        <v>214</v>
      </c>
      <c r="AD388" s="529">
        <v>65</v>
      </c>
      <c r="AE388" s="530"/>
      <c r="AF388" s="530"/>
      <c r="AG388" s="143" t="s">
        <v>215</v>
      </c>
      <c r="AH388" s="276" t="s">
        <v>210</v>
      </c>
      <c r="AI388" s="128" t="s">
        <v>210</v>
      </c>
      <c r="AJ388" s="128" t="s">
        <v>215</v>
      </c>
      <c r="AK388" s="128" t="s">
        <v>215</v>
      </c>
      <c r="AL388" s="138">
        <v>1000</v>
      </c>
      <c r="AM388" s="138">
        <v>100</v>
      </c>
      <c r="AN388" s="130"/>
      <c r="AO388" s="136">
        <v>0.491</v>
      </c>
      <c r="AP388" s="136"/>
      <c r="AQ388" s="137">
        <v>10.0104</v>
      </c>
      <c r="AR388" s="200"/>
    </row>
    <row r="389" spans="1:44" s="5" customFormat="1" ht="12.75">
      <c r="A389" s="267"/>
      <c r="B389" s="268">
        <v>402</v>
      </c>
      <c r="C389" s="130"/>
      <c r="D389" s="128"/>
      <c r="E389" s="215"/>
      <c r="F389" s="128" t="s">
        <v>216</v>
      </c>
      <c r="G389" s="128"/>
      <c r="H389" s="132" t="s">
        <v>305</v>
      </c>
      <c r="I389" s="134" t="s">
        <v>611</v>
      </c>
      <c r="J389" s="132" t="s">
        <v>306</v>
      </c>
      <c r="K389" s="143">
        <v>1</v>
      </c>
      <c r="L389" s="130" t="s">
        <v>307</v>
      </c>
      <c r="M389" s="128">
        <v>1</v>
      </c>
      <c r="N389" s="136">
        <v>1.6</v>
      </c>
      <c r="O389" s="128">
        <v>1</v>
      </c>
      <c r="P389" s="131">
        <v>512</v>
      </c>
      <c r="Q389" s="43">
        <v>0.5</v>
      </c>
      <c r="R389" s="128">
        <v>1</v>
      </c>
      <c r="S389" s="132">
        <v>120</v>
      </c>
      <c r="T389" s="132"/>
      <c r="U389" s="132"/>
      <c r="V389" s="132"/>
      <c r="W389" s="143"/>
      <c r="X389" s="40">
        <v>0</v>
      </c>
      <c r="Y389" s="128"/>
      <c r="Z389" s="128"/>
      <c r="AA389" s="134" t="s">
        <v>309</v>
      </c>
      <c r="AB389" s="134"/>
      <c r="AC389" s="143" t="s">
        <v>214</v>
      </c>
      <c r="AD389" s="529">
        <v>30</v>
      </c>
      <c r="AE389" s="530"/>
      <c r="AF389" s="530"/>
      <c r="AG389" s="143" t="s">
        <v>215</v>
      </c>
      <c r="AH389" s="276" t="s">
        <v>210</v>
      </c>
      <c r="AI389" s="128" t="s">
        <v>210</v>
      </c>
      <c r="AJ389" s="128" t="s">
        <v>215</v>
      </c>
      <c r="AK389" s="128" t="s">
        <v>215</v>
      </c>
      <c r="AL389" s="138">
        <v>1000</v>
      </c>
      <c r="AM389" s="138">
        <v>100</v>
      </c>
      <c r="AN389" s="130">
        <v>115</v>
      </c>
      <c r="AO389" s="136">
        <v>0.3</v>
      </c>
      <c r="AP389" s="136">
        <v>0.9</v>
      </c>
      <c r="AQ389" s="137">
        <v>10.2</v>
      </c>
      <c r="AR389" s="200"/>
    </row>
    <row r="390" spans="1:44" s="5" customFormat="1" ht="12.75">
      <c r="A390" s="267"/>
      <c r="B390" s="268">
        <v>403</v>
      </c>
      <c r="C390" s="130"/>
      <c r="D390" s="128"/>
      <c r="E390" s="215"/>
      <c r="F390" s="128" t="s">
        <v>216</v>
      </c>
      <c r="G390" s="128"/>
      <c r="H390" s="132" t="s">
        <v>305</v>
      </c>
      <c r="I390" s="134" t="s">
        <v>611</v>
      </c>
      <c r="J390" s="132" t="s">
        <v>306</v>
      </c>
      <c r="K390" s="143">
        <v>1</v>
      </c>
      <c r="L390" s="130" t="s">
        <v>307</v>
      </c>
      <c r="M390" s="128">
        <v>1</v>
      </c>
      <c r="N390" s="136">
        <v>1.6</v>
      </c>
      <c r="O390" s="128">
        <v>1</v>
      </c>
      <c r="P390" s="131">
        <v>1024</v>
      </c>
      <c r="Q390" s="43">
        <v>1</v>
      </c>
      <c r="R390" s="128">
        <v>1</v>
      </c>
      <c r="S390" s="132">
        <v>160</v>
      </c>
      <c r="T390" s="132"/>
      <c r="U390" s="132"/>
      <c r="V390" s="132"/>
      <c r="W390" s="143"/>
      <c r="X390" s="40">
        <v>0</v>
      </c>
      <c r="Y390" s="128"/>
      <c r="Z390" s="128"/>
      <c r="AA390" s="134" t="s">
        <v>316</v>
      </c>
      <c r="AB390" s="134"/>
      <c r="AC390" s="143" t="s">
        <v>214</v>
      </c>
      <c r="AD390" s="529">
        <v>36</v>
      </c>
      <c r="AE390" s="530"/>
      <c r="AF390" s="530"/>
      <c r="AG390" s="143" t="s">
        <v>215</v>
      </c>
      <c r="AH390" s="276" t="s">
        <v>210</v>
      </c>
      <c r="AI390" s="128" t="s">
        <v>210</v>
      </c>
      <c r="AJ390" s="128" t="s">
        <v>215</v>
      </c>
      <c r="AK390" s="128" t="s">
        <v>215</v>
      </c>
      <c r="AL390" s="138">
        <v>1000</v>
      </c>
      <c r="AM390" s="138">
        <v>100</v>
      </c>
      <c r="AN390" s="130">
        <v>115</v>
      </c>
      <c r="AO390" s="136">
        <v>0.6</v>
      </c>
      <c r="AP390" s="136">
        <v>0.9</v>
      </c>
      <c r="AQ390" s="137">
        <v>10.6</v>
      </c>
      <c r="AR390" s="200"/>
    </row>
    <row r="391" spans="1:44" s="4" customFormat="1" ht="12.75">
      <c r="A391" s="267"/>
      <c r="B391" s="268">
        <v>404</v>
      </c>
      <c r="C391" s="130"/>
      <c r="D391" s="128"/>
      <c r="E391" s="128"/>
      <c r="F391" s="128" t="s">
        <v>216</v>
      </c>
      <c r="G391" s="128"/>
      <c r="H391" s="132" t="s">
        <v>301</v>
      </c>
      <c r="I391" s="134" t="s">
        <v>433</v>
      </c>
      <c r="J391" s="132" t="s">
        <v>311</v>
      </c>
      <c r="K391" s="143">
        <v>1</v>
      </c>
      <c r="L391" s="130" t="s">
        <v>317</v>
      </c>
      <c r="M391" s="128">
        <v>2</v>
      </c>
      <c r="N391" s="136">
        <v>2.3</v>
      </c>
      <c r="O391" s="128">
        <v>1</v>
      </c>
      <c r="P391" s="131">
        <v>1024</v>
      </c>
      <c r="Q391" s="43">
        <v>1</v>
      </c>
      <c r="R391" s="128">
        <v>1</v>
      </c>
      <c r="S391" s="132">
        <v>120</v>
      </c>
      <c r="T391" s="132"/>
      <c r="U391" s="132"/>
      <c r="V391" s="132"/>
      <c r="W391" s="143"/>
      <c r="X391" s="40">
        <v>0</v>
      </c>
      <c r="Y391" s="128"/>
      <c r="Z391" s="128"/>
      <c r="AA391" s="134" t="s">
        <v>491</v>
      </c>
      <c r="AB391" s="134"/>
      <c r="AC391" s="143" t="s">
        <v>214</v>
      </c>
      <c r="AD391" s="529">
        <v>65</v>
      </c>
      <c r="AE391" s="530"/>
      <c r="AF391" s="530"/>
      <c r="AG391" s="143" t="s">
        <v>215</v>
      </c>
      <c r="AH391" s="276" t="s">
        <v>210</v>
      </c>
      <c r="AI391" s="128" t="s">
        <v>210</v>
      </c>
      <c r="AJ391" s="128" t="s">
        <v>215</v>
      </c>
      <c r="AK391" s="128" t="s">
        <v>215</v>
      </c>
      <c r="AL391" s="138">
        <v>1000</v>
      </c>
      <c r="AM391" s="138">
        <v>1000</v>
      </c>
      <c r="AN391" s="130">
        <v>115</v>
      </c>
      <c r="AO391" s="136">
        <v>0.575</v>
      </c>
      <c r="AP391" s="136">
        <v>1.4569</v>
      </c>
      <c r="AQ391" s="137">
        <v>12.2683</v>
      </c>
      <c r="AR391" s="200"/>
    </row>
    <row r="392" spans="1:44" s="4" customFormat="1" ht="12.75">
      <c r="A392" s="267"/>
      <c r="B392" s="268">
        <v>405</v>
      </c>
      <c r="C392" s="130"/>
      <c r="D392" s="128"/>
      <c r="E392" s="128"/>
      <c r="F392" s="128" t="s">
        <v>216</v>
      </c>
      <c r="G392" s="128"/>
      <c r="H392" s="132" t="s">
        <v>301</v>
      </c>
      <c r="I392" s="134" t="s">
        <v>433</v>
      </c>
      <c r="J392" s="132" t="s">
        <v>311</v>
      </c>
      <c r="K392" s="143">
        <v>1</v>
      </c>
      <c r="L392" s="130" t="s">
        <v>312</v>
      </c>
      <c r="M392" s="128">
        <v>2</v>
      </c>
      <c r="N392" s="136">
        <v>2.2</v>
      </c>
      <c r="O392" s="128">
        <v>2</v>
      </c>
      <c r="P392" s="131">
        <v>1024</v>
      </c>
      <c r="Q392" s="43">
        <v>1</v>
      </c>
      <c r="R392" s="128">
        <v>1</v>
      </c>
      <c r="S392" s="132">
        <v>120</v>
      </c>
      <c r="T392" s="132"/>
      <c r="U392" s="132"/>
      <c r="V392" s="132"/>
      <c r="W392" s="143"/>
      <c r="X392" s="40">
        <v>0</v>
      </c>
      <c r="Y392" s="128"/>
      <c r="Z392" s="128"/>
      <c r="AA392" s="134" t="s">
        <v>491</v>
      </c>
      <c r="AB392" s="134"/>
      <c r="AC392" s="143" t="s">
        <v>214</v>
      </c>
      <c r="AD392" s="529">
        <v>65</v>
      </c>
      <c r="AE392" s="530"/>
      <c r="AF392" s="530"/>
      <c r="AG392" s="143" t="s">
        <v>215</v>
      </c>
      <c r="AH392" s="276" t="s">
        <v>210</v>
      </c>
      <c r="AI392" s="128" t="s">
        <v>210</v>
      </c>
      <c r="AJ392" s="128" t="s">
        <v>215</v>
      </c>
      <c r="AK392" s="128" t="s">
        <v>215</v>
      </c>
      <c r="AL392" s="138">
        <v>1000</v>
      </c>
      <c r="AM392" s="138">
        <v>1000</v>
      </c>
      <c r="AN392" s="130">
        <v>115</v>
      </c>
      <c r="AO392" s="136">
        <v>0.864</v>
      </c>
      <c r="AP392" s="136">
        <v>0.9991</v>
      </c>
      <c r="AQ392" s="137">
        <v>12.641</v>
      </c>
      <c r="AR392" s="200"/>
    </row>
    <row r="393" spans="1:44" s="5" customFormat="1" ht="12.75">
      <c r="A393" s="267"/>
      <c r="B393" s="268">
        <v>406</v>
      </c>
      <c r="C393" s="130"/>
      <c r="D393" s="128"/>
      <c r="E393" s="128"/>
      <c r="F393" s="128" t="s">
        <v>216</v>
      </c>
      <c r="G393" s="128"/>
      <c r="H393" s="132" t="s">
        <v>301</v>
      </c>
      <c r="I393" s="134" t="s">
        <v>433</v>
      </c>
      <c r="J393" s="134" t="s">
        <v>651</v>
      </c>
      <c r="K393" s="143">
        <v>1</v>
      </c>
      <c r="L393" s="130" t="s">
        <v>317</v>
      </c>
      <c r="M393" s="128">
        <v>2</v>
      </c>
      <c r="N393" s="136">
        <v>2.2</v>
      </c>
      <c r="O393" s="128">
        <v>1</v>
      </c>
      <c r="P393" s="131">
        <v>2048</v>
      </c>
      <c r="Q393" s="43">
        <v>2</v>
      </c>
      <c r="R393" s="128">
        <v>1</v>
      </c>
      <c r="S393" s="132">
        <v>160</v>
      </c>
      <c r="T393" s="132"/>
      <c r="U393" s="132"/>
      <c r="V393" s="132"/>
      <c r="W393" s="143"/>
      <c r="X393" s="40">
        <v>0</v>
      </c>
      <c r="Y393" s="128"/>
      <c r="Z393" s="128"/>
      <c r="AA393" s="134" t="s">
        <v>491</v>
      </c>
      <c r="AB393" s="134"/>
      <c r="AC393" s="143" t="s">
        <v>214</v>
      </c>
      <c r="AD393" s="529">
        <v>90</v>
      </c>
      <c r="AE393" s="530"/>
      <c r="AF393" s="530"/>
      <c r="AG393" s="143" t="s">
        <v>215</v>
      </c>
      <c r="AH393" s="276" t="s">
        <v>210</v>
      </c>
      <c r="AI393" s="128" t="s">
        <v>210</v>
      </c>
      <c r="AJ393" s="128" t="s">
        <v>215</v>
      </c>
      <c r="AK393" s="128" t="s">
        <v>215</v>
      </c>
      <c r="AL393" s="138">
        <v>1000</v>
      </c>
      <c r="AM393" s="138">
        <v>1000</v>
      </c>
      <c r="AN393" s="130">
        <v>115</v>
      </c>
      <c r="AO393" s="136">
        <v>0.832</v>
      </c>
      <c r="AP393" s="136">
        <v>1.284</v>
      </c>
      <c r="AQ393" s="137">
        <v>12.766</v>
      </c>
      <c r="AR393" s="200"/>
    </row>
    <row r="394" spans="1:44" ht="12.75">
      <c r="A394" s="267"/>
      <c r="B394" s="268">
        <v>408</v>
      </c>
      <c r="C394" s="130"/>
      <c r="D394" s="128"/>
      <c r="E394" s="128"/>
      <c r="F394" s="128" t="s">
        <v>216</v>
      </c>
      <c r="G394" s="128"/>
      <c r="H394" s="132" t="s">
        <v>301</v>
      </c>
      <c r="I394" s="134" t="s">
        <v>433</v>
      </c>
      <c r="J394" s="134" t="s">
        <v>651</v>
      </c>
      <c r="K394" s="143">
        <v>1</v>
      </c>
      <c r="L394" s="130" t="s">
        <v>312</v>
      </c>
      <c r="M394" s="128">
        <v>2</v>
      </c>
      <c r="N394" s="136">
        <v>2.2</v>
      </c>
      <c r="O394" s="128">
        <v>1</v>
      </c>
      <c r="P394" s="131">
        <v>2048</v>
      </c>
      <c r="Q394" s="43">
        <v>2</v>
      </c>
      <c r="R394" s="128">
        <v>1</v>
      </c>
      <c r="S394" s="132">
        <v>120</v>
      </c>
      <c r="T394" s="132"/>
      <c r="U394" s="132"/>
      <c r="V394" s="132"/>
      <c r="W394" s="143"/>
      <c r="X394" s="40">
        <v>0</v>
      </c>
      <c r="Y394" s="128"/>
      <c r="Z394" s="128"/>
      <c r="AA394" s="134" t="s">
        <v>491</v>
      </c>
      <c r="AB394" s="134"/>
      <c r="AC394" s="143" t="s">
        <v>214</v>
      </c>
      <c r="AD394" s="529">
        <v>90</v>
      </c>
      <c r="AE394" s="530"/>
      <c r="AF394" s="530"/>
      <c r="AG394" s="143" t="s">
        <v>215</v>
      </c>
      <c r="AH394" s="276" t="s">
        <v>210</v>
      </c>
      <c r="AI394" s="128" t="s">
        <v>210</v>
      </c>
      <c r="AJ394" s="128" t="s">
        <v>215</v>
      </c>
      <c r="AK394" s="128" t="s">
        <v>215</v>
      </c>
      <c r="AL394" s="138">
        <v>1000</v>
      </c>
      <c r="AM394" s="138">
        <v>1000</v>
      </c>
      <c r="AN394" s="130">
        <v>115</v>
      </c>
      <c r="AO394" s="136">
        <v>0.861</v>
      </c>
      <c r="AP394" s="136">
        <v>0.99</v>
      </c>
      <c r="AQ394" s="137">
        <v>13.336</v>
      </c>
      <c r="AR394" s="200"/>
    </row>
    <row r="395" spans="1:44" ht="12.75">
      <c r="A395" s="267"/>
      <c r="B395" s="268">
        <v>409</v>
      </c>
      <c r="C395" s="411"/>
      <c r="D395" s="139"/>
      <c r="E395" s="140">
        <v>39678</v>
      </c>
      <c r="F395" s="139" t="s">
        <v>216</v>
      </c>
      <c r="G395" s="128"/>
      <c r="H395" s="132" t="s">
        <v>301</v>
      </c>
      <c r="I395" s="141" t="s">
        <v>811</v>
      </c>
      <c r="J395" s="141" t="s">
        <v>320</v>
      </c>
      <c r="K395" s="143">
        <v>1</v>
      </c>
      <c r="L395" s="130" t="s">
        <v>321</v>
      </c>
      <c r="M395" s="128">
        <v>2</v>
      </c>
      <c r="N395" s="136">
        <v>2.16</v>
      </c>
      <c r="O395" s="128">
        <v>2</v>
      </c>
      <c r="P395" s="128">
        <v>4096</v>
      </c>
      <c r="Q395" s="43">
        <v>4</v>
      </c>
      <c r="R395" s="128">
        <v>1</v>
      </c>
      <c r="S395" s="134"/>
      <c r="T395" s="134"/>
      <c r="U395" s="134"/>
      <c r="V395" s="134"/>
      <c r="W395" s="143" t="s">
        <v>215</v>
      </c>
      <c r="X395" s="40">
        <v>0</v>
      </c>
      <c r="Y395" s="128" t="s">
        <v>322</v>
      </c>
      <c r="Z395" s="128"/>
      <c r="AA395" s="134" t="s">
        <v>491</v>
      </c>
      <c r="AB395" s="134">
        <v>32</v>
      </c>
      <c r="AC395" s="143" t="s">
        <v>214</v>
      </c>
      <c r="AD395" s="529">
        <v>65</v>
      </c>
      <c r="AE395" s="531">
        <v>0.8794</v>
      </c>
      <c r="AF395" s="530" t="s">
        <v>210</v>
      </c>
      <c r="AG395" s="143" t="s">
        <v>215</v>
      </c>
      <c r="AH395" s="276" t="s">
        <v>210</v>
      </c>
      <c r="AI395" s="128" t="s">
        <v>210</v>
      </c>
      <c r="AJ395" s="128" t="s">
        <v>215</v>
      </c>
      <c r="AK395" s="128" t="s">
        <v>215</v>
      </c>
      <c r="AL395" s="138">
        <v>1000</v>
      </c>
      <c r="AM395" s="138">
        <v>100</v>
      </c>
      <c r="AN395" s="130">
        <v>115</v>
      </c>
      <c r="AO395" s="128"/>
      <c r="AP395" s="128"/>
      <c r="AQ395" s="143">
        <v>13.42</v>
      </c>
      <c r="AR395" s="180"/>
    </row>
    <row r="396" spans="1:44" ht="12.75">
      <c r="A396" s="267"/>
      <c r="B396" s="268">
        <v>410</v>
      </c>
      <c r="C396" s="130"/>
      <c r="D396" s="128"/>
      <c r="E396" s="128"/>
      <c r="F396" s="128" t="s">
        <v>216</v>
      </c>
      <c r="G396" s="128"/>
      <c r="H396" s="132" t="s">
        <v>301</v>
      </c>
      <c r="I396" s="134" t="s">
        <v>433</v>
      </c>
      <c r="J396" s="132" t="s">
        <v>311</v>
      </c>
      <c r="K396" s="143">
        <v>1</v>
      </c>
      <c r="L396" s="130" t="s">
        <v>312</v>
      </c>
      <c r="M396" s="128">
        <v>2</v>
      </c>
      <c r="N396" s="136">
        <v>1.8</v>
      </c>
      <c r="O396" s="128">
        <v>2</v>
      </c>
      <c r="P396" s="131">
        <v>2048</v>
      </c>
      <c r="Q396" s="43">
        <v>2</v>
      </c>
      <c r="R396" s="128">
        <v>1</v>
      </c>
      <c r="S396" s="132">
        <v>160</v>
      </c>
      <c r="T396" s="132"/>
      <c r="U396" s="132"/>
      <c r="V396" s="132"/>
      <c r="W396" s="143"/>
      <c r="X396" s="40">
        <v>0</v>
      </c>
      <c r="Y396" s="128"/>
      <c r="Z396" s="128"/>
      <c r="AA396" s="134" t="s">
        <v>491</v>
      </c>
      <c r="AB396" s="134"/>
      <c r="AC396" s="143" t="s">
        <v>214</v>
      </c>
      <c r="AD396" s="529">
        <v>65</v>
      </c>
      <c r="AE396" s="530"/>
      <c r="AF396" s="530"/>
      <c r="AG396" s="143" t="s">
        <v>215</v>
      </c>
      <c r="AH396" s="276" t="s">
        <v>210</v>
      </c>
      <c r="AI396" s="128" t="s">
        <v>210</v>
      </c>
      <c r="AJ396" s="128" t="s">
        <v>215</v>
      </c>
      <c r="AK396" s="128" t="s">
        <v>215</v>
      </c>
      <c r="AL396" s="128">
        <v>1000</v>
      </c>
      <c r="AM396" s="128">
        <v>1000</v>
      </c>
      <c r="AN396" s="128">
        <v>115</v>
      </c>
      <c r="AO396" s="136">
        <v>0.505</v>
      </c>
      <c r="AP396" s="136">
        <v>0.926</v>
      </c>
      <c r="AQ396" s="136">
        <v>13.515</v>
      </c>
      <c r="AR396" s="133"/>
    </row>
    <row r="397" spans="1:44" s="5" customFormat="1" ht="12.75">
      <c r="A397" s="267"/>
      <c r="B397" s="268">
        <v>411</v>
      </c>
      <c r="C397" s="411"/>
      <c r="D397" s="139"/>
      <c r="E397" s="140">
        <v>39556</v>
      </c>
      <c r="F397" s="139" t="s">
        <v>216</v>
      </c>
      <c r="G397" s="128"/>
      <c r="H397" s="132" t="s">
        <v>301</v>
      </c>
      <c r="I397" s="141" t="s">
        <v>811</v>
      </c>
      <c r="J397" s="141" t="s">
        <v>320</v>
      </c>
      <c r="K397" s="143">
        <v>1</v>
      </c>
      <c r="L397" s="130" t="s">
        <v>323</v>
      </c>
      <c r="M397" s="128">
        <v>2</v>
      </c>
      <c r="N397" s="136">
        <v>2.4</v>
      </c>
      <c r="O397" s="128">
        <v>1</v>
      </c>
      <c r="P397" s="128">
        <v>2048</v>
      </c>
      <c r="Q397" s="43">
        <v>2</v>
      </c>
      <c r="R397" s="128">
        <v>1</v>
      </c>
      <c r="S397" s="134">
        <v>160</v>
      </c>
      <c r="T397" s="134" t="s">
        <v>324</v>
      </c>
      <c r="U397" s="134" t="s">
        <v>325</v>
      </c>
      <c r="V397" s="134" t="s">
        <v>215</v>
      </c>
      <c r="W397" s="143" t="s">
        <v>215</v>
      </c>
      <c r="X397" s="40">
        <v>0</v>
      </c>
      <c r="Y397" s="128" t="s">
        <v>326</v>
      </c>
      <c r="Z397" s="128"/>
      <c r="AA397" s="134" t="s">
        <v>327</v>
      </c>
      <c r="AB397" s="134">
        <v>32</v>
      </c>
      <c r="AC397" s="143" t="s">
        <v>214</v>
      </c>
      <c r="AD397" s="529">
        <v>65</v>
      </c>
      <c r="AE397" s="531">
        <v>0.8794</v>
      </c>
      <c r="AF397" s="530" t="s">
        <v>210</v>
      </c>
      <c r="AG397" s="143" t="s">
        <v>215</v>
      </c>
      <c r="AH397" s="276" t="s">
        <v>210</v>
      </c>
      <c r="AI397" s="128" t="s">
        <v>210</v>
      </c>
      <c r="AJ397" s="128" t="s">
        <v>215</v>
      </c>
      <c r="AK397" s="128" t="s">
        <v>215</v>
      </c>
      <c r="AL397" s="128">
        <v>1000</v>
      </c>
      <c r="AM397" s="128">
        <v>100</v>
      </c>
      <c r="AN397" s="128">
        <v>115</v>
      </c>
      <c r="AO397" s="128">
        <v>0.77</v>
      </c>
      <c r="AP397" s="128">
        <v>0.9</v>
      </c>
      <c r="AQ397" s="128">
        <v>13.6</v>
      </c>
      <c r="AR397" s="135"/>
    </row>
    <row r="398" spans="1:44" s="5" customFormat="1" ht="12.75">
      <c r="A398" s="267"/>
      <c r="B398" s="268">
        <v>412</v>
      </c>
      <c r="C398" s="130"/>
      <c r="D398" s="128"/>
      <c r="E398" s="128"/>
      <c r="F398" s="128" t="s">
        <v>216</v>
      </c>
      <c r="G398" s="128"/>
      <c r="H398" s="132" t="s">
        <v>301</v>
      </c>
      <c r="I398" s="134" t="s">
        <v>602</v>
      </c>
      <c r="J398" s="134"/>
      <c r="K398" s="143">
        <v>1</v>
      </c>
      <c r="L398" s="130" t="s">
        <v>328</v>
      </c>
      <c r="M398" s="128">
        <v>1</v>
      </c>
      <c r="N398" s="136">
        <v>2</v>
      </c>
      <c r="O398" s="128">
        <v>1</v>
      </c>
      <c r="P398" s="131">
        <v>512</v>
      </c>
      <c r="Q398" s="43">
        <v>0.5</v>
      </c>
      <c r="R398" s="128">
        <v>1</v>
      </c>
      <c r="S398" s="134">
        <v>60</v>
      </c>
      <c r="T398" s="134"/>
      <c r="U398" s="134"/>
      <c r="V398" s="134"/>
      <c r="W398" s="143"/>
      <c r="X398" s="40">
        <v>0</v>
      </c>
      <c r="Y398" s="128"/>
      <c r="Z398" s="128"/>
      <c r="AA398" s="134" t="s">
        <v>497</v>
      </c>
      <c r="AB398" s="134"/>
      <c r="AC398" s="143" t="s">
        <v>214</v>
      </c>
      <c r="AD398" s="529">
        <v>65</v>
      </c>
      <c r="AE398" s="530"/>
      <c r="AF398" s="530"/>
      <c r="AG398" s="143" t="s">
        <v>215</v>
      </c>
      <c r="AH398" s="276" t="s">
        <v>210</v>
      </c>
      <c r="AI398" s="128" t="s">
        <v>210</v>
      </c>
      <c r="AJ398" s="128" t="s">
        <v>215</v>
      </c>
      <c r="AK398" s="128" t="s">
        <v>215</v>
      </c>
      <c r="AL398" s="128">
        <v>1000</v>
      </c>
      <c r="AM398" s="128">
        <v>1000</v>
      </c>
      <c r="AN398" s="128">
        <v>115</v>
      </c>
      <c r="AO398" s="136">
        <v>1.0956</v>
      </c>
      <c r="AP398" s="136"/>
      <c r="AQ398" s="136">
        <v>13.6674</v>
      </c>
      <c r="AR398" s="135"/>
    </row>
    <row r="399" spans="1:44" s="5" customFormat="1" ht="12.75">
      <c r="A399" s="267"/>
      <c r="B399" s="268">
        <v>413</v>
      </c>
      <c r="C399" s="411"/>
      <c r="D399" s="139"/>
      <c r="E399" s="140">
        <v>39590</v>
      </c>
      <c r="F399" s="139" t="s">
        <v>216</v>
      </c>
      <c r="G399" s="128"/>
      <c r="H399" s="132" t="s">
        <v>301</v>
      </c>
      <c r="I399" s="141" t="s">
        <v>811</v>
      </c>
      <c r="J399" s="141" t="s">
        <v>320</v>
      </c>
      <c r="K399" s="143">
        <v>1</v>
      </c>
      <c r="L399" s="130" t="s">
        <v>323</v>
      </c>
      <c r="M399" s="128">
        <v>2</v>
      </c>
      <c r="N399" s="136">
        <v>2.8</v>
      </c>
      <c r="O399" s="128">
        <v>2</v>
      </c>
      <c r="P399" s="128">
        <v>4096</v>
      </c>
      <c r="Q399" s="43">
        <v>4</v>
      </c>
      <c r="R399" s="128">
        <v>1</v>
      </c>
      <c r="S399" s="134"/>
      <c r="T399" s="134"/>
      <c r="U399" s="134" t="s">
        <v>329</v>
      </c>
      <c r="V399" s="134" t="s">
        <v>215</v>
      </c>
      <c r="W399" s="143" t="s">
        <v>215</v>
      </c>
      <c r="X399" s="40">
        <v>0</v>
      </c>
      <c r="Y399" s="128" t="s">
        <v>322</v>
      </c>
      <c r="Z399" s="128"/>
      <c r="AA399" s="134" t="s">
        <v>491</v>
      </c>
      <c r="AB399" s="134">
        <v>32</v>
      </c>
      <c r="AC399" s="143" t="s">
        <v>214</v>
      </c>
      <c r="AD399" s="529">
        <v>65</v>
      </c>
      <c r="AE399" s="531">
        <v>0.8794</v>
      </c>
      <c r="AF399" s="530" t="s">
        <v>210</v>
      </c>
      <c r="AG399" s="143" t="s">
        <v>215</v>
      </c>
      <c r="AH399" s="276" t="s">
        <v>210</v>
      </c>
      <c r="AI399" s="128" t="s">
        <v>210</v>
      </c>
      <c r="AJ399" s="128" t="s">
        <v>215</v>
      </c>
      <c r="AK399" s="128" t="s">
        <v>215</v>
      </c>
      <c r="AL399" s="128">
        <v>1000</v>
      </c>
      <c r="AM399" s="128">
        <v>100</v>
      </c>
      <c r="AN399" s="128">
        <v>115</v>
      </c>
      <c r="AO399" s="128">
        <v>1.281</v>
      </c>
      <c r="AP399" s="128">
        <v>1.863</v>
      </c>
      <c r="AQ399" s="128">
        <v>13.67</v>
      </c>
      <c r="AR399" s="135"/>
    </row>
    <row r="400" spans="1:44" s="144" customFormat="1" ht="12.75">
      <c r="A400" s="267"/>
      <c r="B400" s="268">
        <v>414</v>
      </c>
      <c r="C400" s="411"/>
      <c r="D400" s="139"/>
      <c r="E400" s="140">
        <v>39678</v>
      </c>
      <c r="F400" s="139" t="s">
        <v>216</v>
      </c>
      <c r="G400" s="128"/>
      <c r="H400" s="132" t="s">
        <v>301</v>
      </c>
      <c r="I400" s="141" t="s">
        <v>811</v>
      </c>
      <c r="J400" s="141" t="s">
        <v>320</v>
      </c>
      <c r="K400" s="143">
        <v>1</v>
      </c>
      <c r="L400" s="130" t="s">
        <v>321</v>
      </c>
      <c r="M400" s="128">
        <v>2</v>
      </c>
      <c r="N400" s="136">
        <v>2.16</v>
      </c>
      <c r="O400" s="128">
        <v>2</v>
      </c>
      <c r="P400" s="128">
        <v>4096</v>
      </c>
      <c r="Q400" s="43">
        <v>4</v>
      </c>
      <c r="R400" s="128">
        <v>1</v>
      </c>
      <c r="S400" s="134"/>
      <c r="T400" s="134"/>
      <c r="U400" s="134"/>
      <c r="V400" s="134"/>
      <c r="W400" s="143" t="s">
        <v>215</v>
      </c>
      <c r="X400" s="40">
        <v>0</v>
      </c>
      <c r="Y400" s="128" t="s">
        <v>322</v>
      </c>
      <c r="Z400" s="128"/>
      <c r="AA400" s="134" t="s">
        <v>491</v>
      </c>
      <c r="AB400" s="134">
        <v>32</v>
      </c>
      <c r="AC400" s="143" t="s">
        <v>214</v>
      </c>
      <c r="AD400" s="529">
        <v>65</v>
      </c>
      <c r="AE400" s="531">
        <v>0.8794</v>
      </c>
      <c r="AF400" s="530" t="s">
        <v>210</v>
      </c>
      <c r="AG400" s="143" t="s">
        <v>215</v>
      </c>
      <c r="AH400" s="276" t="s">
        <v>210</v>
      </c>
      <c r="AI400" s="128" t="s">
        <v>210</v>
      </c>
      <c r="AJ400" s="128" t="s">
        <v>215</v>
      </c>
      <c r="AK400" s="128" t="s">
        <v>215</v>
      </c>
      <c r="AL400" s="128">
        <v>1000</v>
      </c>
      <c r="AM400" s="128">
        <v>100</v>
      </c>
      <c r="AN400" s="128">
        <v>115</v>
      </c>
      <c r="AO400" s="128"/>
      <c r="AP400" s="128"/>
      <c r="AQ400" s="128">
        <v>14.11</v>
      </c>
      <c r="AR400" s="135"/>
    </row>
    <row r="401" spans="1:44" ht="12.75">
      <c r="A401" s="267"/>
      <c r="B401" s="268">
        <v>415</v>
      </c>
      <c r="C401" s="130"/>
      <c r="D401" s="128"/>
      <c r="E401" s="128"/>
      <c r="F401" s="128" t="s">
        <v>216</v>
      </c>
      <c r="G401" s="128"/>
      <c r="H401" s="132" t="s">
        <v>301</v>
      </c>
      <c r="I401" s="134" t="s">
        <v>433</v>
      </c>
      <c r="J401" s="134" t="s">
        <v>651</v>
      </c>
      <c r="K401" s="143">
        <v>1</v>
      </c>
      <c r="L401" s="130" t="s">
        <v>319</v>
      </c>
      <c r="M401" s="128">
        <v>2</v>
      </c>
      <c r="N401" s="136">
        <v>2.4</v>
      </c>
      <c r="O401" s="128">
        <v>2</v>
      </c>
      <c r="P401" s="131">
        <v>3072</v>
      </c>
      <c r="Q401" s="43">
        <v>3</v>
      </c>
      <c r="R401" s="128">
        <v>1</v>
      </c>
      <c r="S401" s="134">
        <v>160</v>
      </c>
      <c r="T401" s="134"/>
      <c r="U401" s="134"/>
      <c r="V401" s="134"/>
      <c r="W401" s="143"/>
      <c r="X401" s="40">
        <v>0</v>
      </c>
      <c r="Y401" s="128"/>
      <c r="Z401" s="128"/>
      <c r="AA401" s="134" t="s">
        <v>327</v>
      </c>
      <c r="AB401" s="134"/>
      <c r="AC401" s="143" t="s">
        <v>214</v>
      </c>
      <c r="AD401" s="529">
        <v>90</v>
      </c>
      <c r="AE401" s="530"/>
      <c r="AF401" s="530"/>
      <c r="AG401" s="143" t="s">
        <v>215</v>
      </c>
      <c r="AH401" s="276" t="s">
        <v>210</v>
      </c>
      <c r="AI401" s="128" t="s">
        <v>210</v>
      </c>
      <c r="AJ401" s="128" t="s">
        <v>215</v>
      </c>
      <c r="AK401" s="128" t="s">
        <v>215</v>
      </c>
      <c r="AL401" s="128">
        <v>1000</v>
      </c>
      <c r="AM401" s="128">
        <v>1000</v>
      </c>
      <c r="AN401" s="128">
        <v>115</v>
      </c>
      <c r="AO401" s="136">
        <v>0.8818608745606891</v>
      </c>
      <c r="AP401" s="136">
        <v>1.1302914630751093</v>
      </c>
      <c r="AQ401" s="136">
        <v>14.352775801560572</v>
      </c>
      <c r="AR401" s="135"/>
    </row>
    <row r="402" spans="1:44" s="3" customFormat="1" ht="51">
      <c r="A402" s="267"/>
      <c r="B402" s="268">
        <v>416</v>
      </c>
      <c r="C402" s="411"/>
      <c r="D402" s="139"/>
      <c r="E402" s="140">
        <v>39678</v>
      </c>
      <c r="F402" s="139" t="s">
        <v>216</v>
      </c>
      <c r="G402" s="128"/>
      <c r="H402" s="132" t="s">
        <v>301</v>
      </c>
      <c r="I402" s="141" t="s">
        <v>811</v>
      </c>
      <c r="J402" s="141" t="s">
        <v>320</v>
      </c>
      <c r="K402" s="143">
        <v>1</v>
      </c>
      <c r="L402" s="130" t="s">
        <v>321</v>
      </c>
      <c r="M402" s="128">
        <v>2</v>
      </c>
      <c r="N402" s="478">
        <v>2.16</v>
      </c>
      <c r="O402" s="139">
        <v>2</v>
      </c>
      <c r="P402" s="139">
        <v>4096</v>
      </c>
      <c r="Q402" s="43">
        <v>4</v>
      </c>
      <c r="R402" s="139">
        <v>1</v>
      </c>
      <c r="S402" s="141"/>
      <c r="T402" s="141"/>
      <c r="U402" s="141"/>
      <c r="V402" s="141"/>
      <c r="W402" s="143" t="s">
        <v>215</v>
      </c>
      <c r="X402" s="40">
        <v>0</v>
      </c>
      <c r="Y402" s="139" t="s">
        <v>330</v>
      </c>
      <c r="Z402" s="128"/>
      <c r="AA402" s="134" t="s">
        <v>491</v>
      </c>
      <c r="AB402" s="134">
        <v>32</v>
      </c>
      <c r="AC402" s="143" t="s">
        <v>214</v>
      </c>
      <c r="AD402" s="529">
        <v>65</v>
      </c>
      <c r="AE402" s="531">
        <v>0.8794</v>
      </c>
      <c r="AF402" s="530" t="s">
        <v>210</v>
      </c>
      <c r="AG402" s="143" t="s">
        <v>215</v>
      </c>
      <c r="AH402" s="276" t="s">
        <v>210</v>
      </c>
      <c r="AI402" s="128" t="s">
        <v>210</v>
      </c>
      <c r="AJ402" s="128" t="s">
        <v>215</v>
      </c>
      <c r="AK402" s="128" t="s">
        <v>215</v>
      </c>
      <c r="AL402" s="128">
        <v>1000</v>
      </c>
      <c r="AM402" s="128">
        <v>100</v>
      </c>
      <c r="AN402" s="128">
        <v>115</v>
      </c>
      <c r="AO402" s="139"/>
      <c r="AP402" s="139"/>
      <c r="AQ402" s="139">
        <v>14.38</v>
      </c>
      <c r="AR402" s="135"/>
    </row>
    <row r="403" spans="1:44" s="5" customFormat="1" ht="12.75">
      <c r="A403" s="267"/>
      <c r="B403" s="268">
        <v>417</v>
      </c>
      <c r="C403" s="130"/>
      <c r="D403" s="128"/>
      <c r="E403" s="128"/>
      <c r="F403" s="128" t="s">
        <v>216</v>
      </c>
      <c r="G403" s="128"/>
      <c r="H403" s="132" t="s">
        <v>301</v>
      </c>
      <c r="I403" s="134" t="s">
        <v>433</v>
      </c>
      <c r="J403" s="134" t="s">
        <v>651</v>
      </c>
      <c r="K403" s="143">
        <v>1</v>
      </c>
      <c r="L403" s="130" t="s">
        <v>317</v>
      </c>
      <c r="M403" s="128">
        <v>2</v>
      </c>
      <c r="N403" s="136">
        <v>2.2</v>
      </c>
      <c r="O403" s="128">
        <v>2</v>
      </c>
      <c r="P403" s="131">
        <v>3072</v>
      </c>
      <c r="Q403" s="43">
        <v>3</v>
      </c>
      <c r="R403" s="128">
        <v>1</v>
      </c>
      <c r="S403" s="134">
        <v>160</v>
      </c>
      <c r="T403" s="134"/>
      <c r="U403" s="134"/>
      <c r="V403" s="134"/>
      <c r="W403" s="143"/>
      <c r="X403" s="40">
        <v>0</v>
      </c>
      <c r="Y403" s="128"/>
      <c r="Z403" s="128"/>
      <c r="AA403" s="134" t="s">
        <v>497</v>
      </c>
      <c r="AB403" s="134"/>
      <c r="AC403" s="143" t="s">
        <v>214</v>
      </c>
      <c r="AD403" s="529">
        <v>90</v>
      </c>
      <c r="AE403" s="530"/>
      <c r="AF403" s="530"/>
      <c r="AG403" s="143" t="s">
        <v>215</v>
      </c>
      <c r="AH403" s="276" t="s">
        <v>210</v>
      </c>
      <c r="AI403" s="128" t="s">
        <v>210</v>
      </c>
      <c r="AJ403" s="128" t="s">
        <v>215</v>
      </c>
      <c r="AK403" s="128" t="s">
        <v>215</v>
      </c>
      <c r="AL403" s="128">
        <v>1000</v>
      </c>
      <c r="AM403" s="128">
        <v>1000</v>
      </c>
      <c r="AN403" s="128">
        <v>115</v>
      </c>
      <c r="AO403" s="136">
        <v>1.027333234360606</v>
      </c>
      <c r="AP403" s="136">
        <v>1.4388492543370202</v>
      </c>
      <c r="AQ403" s="136">
        <v>14.789933411054779</v>
      </c>
      <c r="AR403" s="135"/>
    </row>
    <row r="404" spans="1:44" s="5" customFormat="1" ht="12.75">
      <c r="A404" s="267"/>
      <c r="B404" s="268">
        <v>418</v>
      </c>
      <c r="C404" s="130"/>
      <c r="D404" s="128"/>
      <c r="E404" s="128"/>
      <c r="F404" s="128" t="s">
        <v>216</v>
      </c>
      <c r="G404" s="128"/>
      <c r="H404" s="132" t="s">
        <v>301</v>
      </c>
      <c r="I404" s="134" t="s">
        <v>433</v>
      </c>
      <c r="J404" s="132" t="s">
        <v>311</v>
      </c>
      <c r="K404" s="143">
        <v>1</v>
      </c>
      <c r="L404" s="130" t="s">
        <v>317</v>
      </c>
      <c r="M404" s="128">
        <v>2</v>
      </c>
      <c r="N404" s="136">
        <v>2</v>
      </c>
      <c r="O404" s="128">
        <v>2</v>
      </c>
      <c r="P404" s="131">
        <v>1024</v>
      </c>
      <c r="Q404" s="43">
        <v>1</v>
      </c>
      <c r="R404" s="128">
        <v>1</v>
      </c>
      <c r="S404" s="132">
        <v>120</v>
      </c>
      <c r="T404" s="132"/>
      <c r="U404" s="132"/>
      <c r="V404" s="132"/>
      <c r="W404" s="143"/>
      <c r="X404" s="40">
        <v>0</v>
      </c>
      <c r="Y404" s="128"/>
      <c r="Z404" s="128"/>
      <c r="AA404" s="134" t="s">
        <v>491</v>
      </c>
      <c r="AB404" s="134"/>
      <c r="AC404" s="143" t="s">
        <v>214</v>
      </c>
      <c r="AD404" s="529">
        <v>65</v>
      </c>
      <c r="AE404" s="530"/>
      <c r="AF404" s="530"/>
      <c r="AG404" s="143" t="s">
        <v>215</v>
      </c>
      <c r="AH404" s="276" t="s">
        <v>210</v>
      </c>
      <c r="AI404" s="128" t="s">
        <v>210</v>
      </c>
      <c r="AJ404" s="128" t="s">
        <v>215</v>
      </c>
      <c r="AK404" s="128" t="s">
        <v>215</v>
      </c>
      <c r="AL404" s="128">
        <v>1000</v>
      </c>
      <c r="AM404" s="128">
        <v>1000</v>
      </c>
      <c r="AN404" s="128">
        <v>115</v>
      </c>
      <c r="AO404" s="136">
        <v>1.1746</v>
      </c>
      <c r="AP404" s="136">
        <v>1.4917</v>
      </c>
      <c r="AQ404" s="136">
        <v>15.143</v>
      </c>
      <c r="AR404" s="133"/>
    </row>
    <row r="405" spans="1:44" s="5" customFormat="1" ht="12.75">
      <c r="A405" s="267"/>
      <c r="B405" s="268">
        <v>419</v>
      </c>
      <c r="C405" s="411"/>
      <c r="D405" s="139"/>
      <c r="E405" s="140" t="s">
        <v>331</v>
      </c>
      <c r="F405" s="139" t="s">
        <v>216</v>
      </c>
      <c r="G405" s="128"/>
      <c r="H405" s="132" t="s">
        <v>301</v>
      </c>
      <c r="I405" s="141" t="s">
        <v>811</v>
      </c>
      <c r="J405" s="141" t="s">
        <v>320</v>
      </c>
      <c r="K405" s="143">
        <v>1</v>
      </c>
      <c r="L405" s="130" t="s">
        <v>321</v>
      </c>
      <c r="M405" s="128">
        <v>2</v>
      </c>
      <c r="N405" s="136">
        <v>2.16</v>
      </c>
      <c r="O405" s="128">
        <v>2</v>
      </c>
      <c r="P405" s="128">
        <v>2048</v>
      </c>
      <c r="Q405" s="43">
        <v>2</v>
      </c>
      <c r="R405" s="128">
        <v>1</v>
      </c>
      <c r="S405" s="134">
        <v>160</v>
      </c>
      <c r="T405" s="134" t="s">
        <v>324</v>
      </c>
      <c r="U405" s="134" t="s">
        <v>325</v>
      </c>
      <c r="V405" s="134" t="s">
        <v>215</v>
      </c>
      <c r="W405" s="143" t="s">
        <v>215</v>
      </c>
      <c r="X405" s="40">
        <v>0</v>
      </c>
      <c r="Y405" s="128" t="s">
        <v>326</v>
      </c>
      <c r="Z405" s="128"/>
      <c r="AA405" s="134" t="s">
        <v>327</v>
      </c>
      <c r="AB405" s="134">
        <v>32</v>
      </c>
      <c r="AC405" s="143" t="s">
        <v>214</v>
      </c>
      <c r="AD405" s="529">
        <v>65</v>
      </c>
      <c r="AE405" s="531">
        <v>0.8794</v>
      </c>
      <c r="AF405" s="530" t="s">
        <v>210</v>
      </c>
      <c r="AG405" s="143" t="s">
        <v>215</v>
      </c>
      <c r="AH405" s="276" t="s">
        <v>210</v>
      </c>
      <c r="AI405" s="128" t="s">
        <v>210</v>
      </c>
      <c r="AJ405" s="128" t="s">
        <v>215</v>
      </c>
      <c r="AK405" s="128" t="s">
        <v>215</v>
      </c>
      <c r="AL405" s="128">
        <v>1000</v>
      </c>
      <c r="AM405" s="128">
        <v>100</v>
      </c>
      <c r="AN405" s="128">
        <v>115</v>
      </c>
      <c r="AO405" s="128">
        <v>0.58</v>
      </c>
      <c r="AP405" s="128">
        <v>0.79</v>
      </c>
      <c r="AQ405" s="128">
        <v>15.3</v>
      </c>
      <c r="AR405" s="135"/>
    </row>
    <row r="406" spans="1:44" s="5" customFormat="1" ht="12.75">
      <c r="A406" s="267"/>
      <c r="B406" s="268">
        <v>420</v>
      </c>
      <c r="C406" s="130"/>
      <c r="D406" s="128"/>
      <c r="E406" s="128"/>
      <c r="F406" s="128" t="s">
        <v>216</v>
      </c>
      <c r="G406" s="128"/>
      <c r="H406" s="132" t="s">
        <v>301</v>
      </c>
      <c r="I406" s="134" t="s">
        <v>433</v>
      </c>
      <c r="J406" s="132" t="s">
        <v>311</v>
      </c>
      <c r="K406" s="143">
        <v>1</v>
      </c>
      <c r="L406" s="130" t="s">
        <v>317</v>
      </c>
      <c r="M406" s="128">
        <v>2</v>
      </c>
      <c r="N406" s="136">
        <v>1.8</v>
      </c>
      <c r="O406" s="128">
        <v>2</v>
      </c>
      <c r="P406" s="131">
        <v>2048</v>
      </c>
      <c r="Q406" s="43">
        <v>2</v>
      </c>
      <c r="R406" s="128">
        <v>1</v>
      </c>
      <c r="S406" s="132">
        <v>160</v>
      </c>
      <c r="T406" s="132"/>
      <c r="U406" s="132"/>
      <c r="V406" s="132"/>
      <c r="W406" s="143"/>
      <c r="X406" s="40">
        <v>0</v>
      </c>
      <c r="Y406" s="128"/>
      <c r="Z406" s="128"/>
      <c r="AA406" s="134" t="s">
        <v>491</v>
      </c>
      <c r="AB406" s="134"/>
      <c r="AC406" s="143" t="s">
        <v>214</v>
      </c>
      <c r="AD406" s="529">
        <v>65</v>
      </c>
      <c r="AE406" s="530"/>
      <c r="AF406" s="530"/>
      <c r="AG406" s="143" t="s">
        <v>215</v>
      </c>
      <c r="AH406" s="276" t="s">
        <v>210</v>
      </c>
      <c r="AI406" s="128" t="s">
        <v>210</v>
      </c>
      <c r="AJ406" s="128" t="s">
        <v>215</v>
      </c>
      <c r="AK406" s="128" t="s">
        <v>215</v>
      </c>
      <c r="AL406" s="128">
        <v>1000</v>
      </c>
      <c r="AM406" s="128">
        <v>1000</v>
      </c>
      <c r="AN406" s="128">
        <v>115</v>
      </c>
      <c r="AO406" s="136">
        <v>0.587</v>
      </c>
      <c r="AP406" s="136">
        <v>1.192</v>
      </c>
      <c r="AQ406" s="136">
        <v>15.906</v>
      </c>
      <c r="AR406" s="133"/>
    </row>
    <row r="407" spans="1:44" s="5" customFormat="1" ht="12.75">
      <c r="A407" s="267"/>
      <c r="B407" s="268">
        <v>421</v>
      </c>
      <c r="C407" s="411"/>
      <c r="D407" s="139"/>
      <c r="E407" s="140">
        <v>39646</v>
      </c>
      <c r="F407" s="139" t="s">
        <v>216</v>
      </c>
      <c r="G407" s="128"/>
      <c r="H407" s="132" t="s">
        <v>301</v>
      </c>
      <c r="I407" s="141" t="s">
        <v>811</v>
      </c>
      <c r="J407" s="141" t="s">
        <v>320</v>
      </c>
      <c r="K407" s="143">
        <v>1</v>
      </c>
      <c r="L407" s="130" t="s">
        <v>332</v>
      </c>
      <c r="M407" s="128">
        <v>2</v>
      </c>
      <c r="N407" s="136">
        <v>1.66</v>
      </c>
      <c r="O407" s="128">
        <v>2</v>
      </c>
      <c r="P407" s="128">
        <v>2048</v>
      </c>
      <c r="Q407" s="43">
        <v>2</v>
      </c>
      <c r="R407" s="128">
        <v>1</v>
      </c>
      <c r="S407" s="134">
        <v>160</v>
      </c>
      <c r="T407" s="134" t="s">
        <v>324</v>
      </c>
      <c r="U407" s="134" t="s">
        <v>325</v>
      </c>
      <c r="V407" s="134" t="s">
        <v>215</v>
      </c>
      <c r="W407" s="143" t="s">
        <v>215</v>
      </c>
      <c r="X407" s="40">
        <v>0</v>
      </c>
      <c r="Y407" s="128" t="s">
        <v>326</v>
      </c>
      <c r="Z407" s="128"/>
      <c r="AA407" s="134" t="s">
        <v>327</v>
      </c>
      <c r="AB407" s="134">
        <v>32</v>
      </c>
      <c r="AC407" s="143" t="s">
        <v>214</v>
      </c>
      <c r="AD407" s="529">
        <v>65</v>
      </c>
      <c r="AE407" s="531">
        <v>0.8794</v>
      </c>
      <c r="AF407" s="530" t="s">
        <v>210</v>
      </c>
      <c r="AG407" s="143" t="s">
        <v>215</v>
      </c>
      <c r="AH407" s="276" t="s">
        <v>210</v>
      </c>
      <c r="AI407" s="128" t="s">
        <v>210</v>
      </c>
      <c r="AJ407" s="128" t="s">
        <v>215</v>
      </c>
      <c r="AK407" s="128" t="s">
        <v>215</v>
      </c>
      <c r="AL407" s="128">
        <v>1000</v>
      </c>
      <c r="AM407" s="128">
        <v>100</v>
      </c>
      <c r="AN407" s="128">
        <v>115</v>
      </c>
      <c r="AO407" s="128">
        <v>0.67</v>
      </c>
      <c r="AP407" s="128">
        <v>0.78</v>
      </c>
      <c r="AQ407" s="128">
        <v>16.1</v>
      </c>
      <c r="AR407" s="135"/>
    </row>
    <row r="408" spans="1:44" ht="12.75">
      <c r="A408" s="267"/>
      <c r="B408" s="268">
        <v>423</v>
      </c>
      <c r="C408" s="130"/>
      <c r="D408" s="128"/>
      <c r="E408" s="128"/>
      <c r="F408" s="128" t="s">
        <v>216</v>
      </c>
      <c r="G408" s="128"/>
      <c r="H408" s="132" t="s">
        <v>301</v>
      </c>
      <c r="I408" s="134" t="s">
        <v>433</v>
      </c>
      <c r="J408" s="132" t="s">
        <v>311</v>
      </c>
      <c r="K408" s="143">
        <v>1</v>
      </c>
      <c r="L408" s="130" t="s">
        <v>319</v>
      </c>
      <c r="M408" s="128">
        <v>2</v>
      </c>
      <c r="N408" s="136">
        <v>2</v>
      </c>
      <c r="O408" s="128">
        <v>2</v>
      </c>
      <c r="P408" s="131">
        <v>2048</v>
      </c>
      <c r="Q408" s="43">
        <v>2</v>
      </c>
      <c r="R408" s="128">
        <v>1</v>
      </c>
      <c r="S408" s="134">
        <v>120</v>
      </c>
      <c r="T408" s="134"/>
      <c r="U408" s="134"/>
      <c r="V408" s="134"/>
      <c r="W408" s="143" t="s">
        <v>215</v>
      </c>
      <c r="X408" s="130">
        <v>1</v>
      </c>
      <c r="Y408" s="128" t="s">
        <v>333</v>
      </c>
      <c r="Z408" s="128">
        <v>256</v>
      </c>
      <c r="AA408" s="134" t="s">
        <v>497</v>
      </c>
      <c r="AB408" s="134"/>
      <c r="AC408" s="143" t="s">
        <v>214</v>
      </c>
      <c r="AD408" s="529">
        <v>90</v>
      </c>
      <c r="AE408" s="530"/>
      <c r="AF408" s="530"/>
      <c r="AG408" s="143" t="s">
        <v>215</v>
      </c>
      <c r="AH408" s="276" t="s">
        <v>210</v>
      </c>
      <c r="AI408" s="128" t="s">
        <v>210</v>
      </c>
      <c r="AJ408" s="128" t="s">
        <v>215</v>
      </c>
      <c r="AK408" s="128" t="s">
        <v>215</v>
      </c>
      <c r="AL408" s="128">
        <v>1000</v>
      </c>
      <c r="AM408" s="128">
        <v>1000</v>
      </c>
      <c r="AN408" s="128">
        <v>115</v>
      </c>
      <c r="AO408" s="136">
        <v>0.547039534883721</v>
      </c>
      <c r="AP408" s="136">
        <v>0.9908657807308973</v>
      </c>
      <c r="AQ408" s="136">
        <v>11.454653045404205</v>
      </c>
      <c r="AR408" s="135"/>
    </row>
    <row r="409" spans="1:44" s="5" customFormat="1" ht="12.75">
      <c r="A409" s="267"/>
      <c r="B409" s="268">
        <v>424</v>
      </c>
      <c r="C409" s="130"/>
      <c r="D409" s="128"/>
      <c r="E409" s="128"/>
      <c r="F409" s="128" t="s">
        <v>216</v>
      </c>
      <c r="G409" s="128"/>
      <c r="H409" s="132" t="s">
        <v>301</v>
      </c>
      <c r="I409" s="134" t="s">
        <v>433</v>
      </c>
      <c r="J409" s="132" t="s">
        <v>311</v>
      </c>
      <c r="K409" s="143">
        <v>1</v>
      </c>
      <c r="L409" s="130" t="s">
        <v>317</v>
      </c>
      <c r="M409" s="128">
        <v>2</v>
      </c>
      <c r="N409" s="136">
        <v>2.1</v>
      </c>
      <c r="O409" s="128">
        <v>2</v>
      </c>
      <c r="P409" s="131">
        <v>2048</v>
      </c>
      <c r="Q409" s="43">
        <v>2</v>
      </c>
      <c r="R409" s="128">
        <v>1</v>
      </c>
      <c r="S409" s="134">
        <v>120</v>
      </c>
      <c r="T409" s="134"/>
      <c r="U409" s="134"/>
      <c r="V409" s="134"/>
      <c r="W409" s="143" t="s">
        <v>215</v>
      </c>
      <c r="X409" s="130">
        <v>1</v>
      </c>
      <c r="Y409" s="128" t="s">
        <v>334</v>
      </c>
      <c r="Z409" s="128">
        <v>256</v>
      </c>
      <c r="AA409" s="134" t="s">
        <v>497</v>
      </c>
      <c r="AB409" s="134"/>
      <c r="AC409" s="143" t="s">
        <v>214</v>
      </c>
      <c r="AD409" s="529">
        <v>90</v>
      </c>
      <c r="AE409" s="530"/>
      <c r="AF409" s="530"/>
      <c r="AG409" s="143" t="s">
        <v>215</v>
      </c>
      <c r="AH409" s="276" t="s">
        <v>210</v>
      </c>
      <c r="AI409" s="128" t="s">
        <v>210</v>
      </c>
      <c r="AJ409" s="128" t="s">
        <v>215</v>
      </c>
      <c r="AK409" s="128" t="s">
        <v>215</v>
      </c>
      <c r="AL409" s="128">
        <v>1000</v>
      </c>
      <c r="AM409" s="128">
        <v>1000</v>
      </c>
      <c r="AN409" s="128">
        <v>115</v>
      </c>
      <c r="AO409" s="136">
        <v>0.57</v>
      </c>
      <c r="AP409" s="136">
        <v>1.24</v>
      </c>
      <c r="AQ409" s="136">
        <v>11.67</v>
      </c>
      <c r="AR409" s="135"/>
    </row>
    <row r="410" spans="1:44" s="5" customFormat="1" ht="12.75">
      <c r="A410" s="267"/>
      <c r="B410" s="268">
        <v>425</v>
      </c>
      <c r="C410" s="130"/>
      <c r="D410" s="128"/>
      <c r="E410" s="128"/>
      <c r="F410" s="128" t="s">
        <v>216</v>
      </c>
      <c r="G410" s="128"/>
      <c r="H410" s="132" t="s">
        <v>301</v>
      </c>
      <c r="I410" s="134" t="s">
        <v>433</v>
      </c>
      <c r="J410" s="134" t="s">
        <v>651</v>
      </c>
      <c r="K410" s="143">
        <v>1</v>
      </c>
      <c r="L410" s="130" t="s">
        <v>312</v>
      </c>
      <c r="M410" s="128">
        <v>2</v>
      </c>
      <c r="N410" s="136">
        <v>2.6</v>
      </c>
      <c r="O410" s="128">
        <v>2</v>
      </c>
      <c r="P410" s="131">
        <v>4096</v>
      </c>
      <c r="Q410" s="43">
        <v>4</v>
      </c>
      <c r="R410" s="128">
        <v>1</v>
      </c>
      <c r="S410" s="134">
        <v>120</v>
      </c>
      <c r="T410" s="134"/>
      <c r="U410" s="134"/>
      <c r="V410" s="134"/>
      <c r="W410" s="143" t="s">
        <v>215</v>
      </c>
      <c r="X410" s="130">
        <v>1</v>
      </c>
      <c r="Y410" s="128" t="s">
        <v>335</v>
      </c>
      <c r="Z410" s="128">
        <v>128</v>
      </c>
      <c r="AA410" s="134" t="s">
        <v>497</v>
      </c>
      <c r="AB410" s="134"/>
      <c r="AC410" s="143" t="s">
        <v>214</v>
      </c>
      <c r="AD410" s="529">
        <v>65</v>
      </c>
      <c r="AE410" s="530"/>
      <c r="AF410" s="530"/>
      <c r="AG410" s="143" t="s">
        <v>215</v>
      </c>
      <c r="AH410" s="276" t="s">
        <v>210</v>
      </c>
      <c r="AI410" s="128" t="s">
        <v>210</v>
      </c>
      <c r="AJ410" s="128" t="s">
        <v>215</v>
      </c>
      <c r="AK410" s="128" t="s">
        <v>215</v>
      </c>
      <c r="AL410" s="128">
        <v>1000</v>
      </c>
      <c r="AM410" s="128">
        <v>1000</v>
      </c>
      <c r="AN410" s="128">
        <v>115</v>
      </c>
      <c r="AO410" s="136">
        <v>1.26</v>
      </c>
      <c r="AP410" s="136">
        <v>1.58</v>
      </c>
      <c r="AQ410" s="136">
        <v>13.77</v>
      </c>
      <c r="AR410" s="135"/>
    </row>
    <row r="411" spans="1:44" s="5" customFormat="1" ht="12.75">
      <c r="A411" s="267"/>
      <c r="B411" s="268">
        <v>426</v>
      </c>
      <c r="C411" s="130"/>
      <c r="D411" s="128"/>
      <c r="E411" s="128"/>
      <c r="F411" s="128" t="s">
        <v>216</v>
      </c>
      <c r="G411" s="128"/>
      <c r="H411" s="132" t="s">
        <v>301</v>
      </c>
      <c r="I411" s="134" t="s">
        <v>433</v>
      </c>
      <c r="J411" s="132" t="s">
        <v>311</v>
      </c>
      <c r="K411" s="143">
        <v>1</v>
      </c>
      <c r="L411" s="130" t="s">
        <v>312</v>
      </c>
      <c r="M411" s="128">
        <v>2</v>
      </c>
      <c r="N411" s="136">
        <v>2.6</v>
      </c>
      <c r="O411" s="128">
        <v>2</v>
      </c>
      <c r="P411" s="131">
        <v>4096</v>
      </c>
      <c r="Q411" s="43">
        <v>4</v>
      </c>
      <c r="R411" s="128">
        <v>1</v>
      </c>
      <c r="S411" s="134">
        <v>120</v>
      </c>
      <c r="T411" s="134"/>
      <c r="U411" s="134"/>
      <c r="V411" s="134"/>
      <c r="W411" s="143" t="s">
        <v>215</v>
      </c>
      <c r="X411" s="130">
        <v>1</v>
      </c>
      <c r="Y411" s="128" t="s">
        <v>335</v>
      </c>
      <c r="Z411" s="128">
        <v>128</v>
      </c>
      <c r="AA411" s="134" t="s">
        <v>497</v>
      </c>
      <c r="AB411" s="134"/>
      <c r="AC411" s="143" t="s">
        <v>214</v>
      </c>
      <c r="AD411" s="529">
        <v>65</v>
      </c>
      <c r="AE411" s="530"/>
      <c r="AF411" s="530"/>
      <c r="AG411" s="143" t="s">
        <v>215</v>
      </c>
      <c r="AH411" s="276" t="s">
        <v>210</v>
      </c>
      <c r="AI411" s="128" t="s">
        <v>210</v>
      </c>
      <c r="AJ411" s="128" t="s">
        <v>215</v>
      </c>
      <c r="AK411" s="128" t="s">
        <v>215</v>
      </c>
      <c r="AL411" s="128">
        <v>1000</v>
      </c>
      <c r="AM411" s="128">
        <v>1000</v>
      </c>
      <c r="AN411" s="128">
        <v>115</v>
      </c>
      <c r="AO411" s="136">
        <v>1.34</v>
      </c>
      <c r="AP411" s="136">
        <v>1.72</v>
      </c>
      <c r="AQ411" s="136">
        <v>16.67</v>
      </c>
      <c r="AR411" s="135"/>
    </row>
    <row r="412" spans="1:44" s="5" customFormat="1" ht="12.75">
      <c r="A412" s="267"/>
      <c r="B412" s="268">
        <v>427</v>
      </c>
      <c r="C412" s="411"/>
      <c r="D412" s="139"/>
      <c r="E412" s="140">
        <v>39635</v>
      </c>
      <c r="F412" s="139" t="s">
        <v>216</v>
      </c>
      <c r="G412" s="128"/>
      <c r="H412" s="132" t="s">
        <v>301</v>
      </c>
      <c r="I412" s="141" t="s">
        <v>811</v>
      </c>
      <c r="J412" s="141" t="s">
        <v>336</v>
      </c>
      <c r="K412" s="143">
        <v>1</v>
      </c>
      <c r="L412" s="130" t="s">
        <v>337</v>
      </c>
      <c r="M412" s="128">
        <v>2</v>
      </c>
      <c r="N412" s="136">
        <v>2.8</v>
      </c>
      <c r="O412" s="128">
        <v>2</v>
      </c>
      <c r="P412" s="128">
        <v>4096</v>
      </c>
      <c r="Q412" s="43">
        <v>4</v>
      </c>
      <c r="R412" s="128">
        <v>1</v>
      </c>
      <c r="S412" s="134">
        <v>250</v>
      </c>
      <c r="T412" s="134" t="s">
        <v>338</v>
      </c>
      <c r="U412" s="134" t="s">
        <v>210</v>
      </c>
      <c r="V412" s="134" t="s">
        <v>210</v>
      </c>
      <c r="W412" s="143" t="s">
        <v>210</v>
      </c>
      <c r="X412" s="130">
        <v>1</v>
      </c>
      <c r="Y412" s="128" t="s">
        <v>339</v>
      </c>
      <c r="Z412" s="128">
        <v>256</v>
      </c>
      <c r="AA412" s="134" t="s">
        <v>340</v>
      </c>
      <c r="AB412" s="134">
        <v>32</v>
      </c>
      <c r="AC412" s="143" t="s">
        <v>214</v>
      </c>
      <c r="AD412" s="529">
        <v>120</v>
      </c>
      <c r="AE412" s="531"/>
      <c r="AF412" s="530" t="s">
        <v>215</v>
      </c>
      <c r="AG412" s="143" t="s">
        <v>215</v>
      </c>
      <c r="AH412" s="276" t="s">
        <v>215</v>
      </c>
      <c r="AI412" s="128" t="s">
        <v>215</v>
      </c>
      <c r="AJ412" s="128" t="s">
        <v>215</v>
      </c>
      <c r="AK412" s="128" t="s">
        <v>215</v>
      </c>
      <c r="AL412" s="128">
        <v>1000</v>
      </c>
      <c r="AM412" s="128">
        <v>1000</v>
      </c>
      <c r="AN412" s="128">
        <v>230</v>
      </c>
      <c r="AO412" s="128">
        <v>1.55</v>
      </c>
      <c r="AP412" s="128">
        <v>1.68</v>
      </c>
      <c r="AQ412" s="128">
        <v>19.2</v>
      </c>
      <c r="AR412" s="135"/>
    </row>
    <row r="413" spans="1:44" ht="12.75">
      <c r="A413" s="267"/>
      <c r="B413" s="268">
        <v>428</v>
      </c>
      <c r="C413" s="411"/>
      <c r="D413" s="139"/>
      <c r="E413" s="140"/>
      <c r="F413" s="139" t="s">
        <v>216</v>
      </c>
      <c r="G413" s="128"/>
      <c r="H413" s="132" t="s">
        <v>301</v>
      </c>
      <c r="I413" s="141" t="s">
        <v>811</v>
      </c>
      <c r="J413" s="141" t="s">
        <v>336</v>
      </c>
      <c r="K413" s="143">
        <v>1</v>
      </c>
      <c r="L413" s="130" t="s">
        <v>341</v>
      </c>
      <c r="M413" s="128">
        <v>4</v>
      </c>
      <c r="N413" s="136">
        <v>2.53</v>
      </c>
      <c r="O413" s="128">
        <v>2</v>
      </c>
      <c r="P413" s="128">
        <v>4096</v>
      </c>
      <c r="Q413" s="43">
        <v>4</v>
      </c>
      <c r="R413" s="128">
        <v>1</v>
      </c>
      <c r="S413" s="134">
        <v>250</v>
      </c>
      <c r="T413" s="134" t="s">
        <v>338</v>
      </c>
      <c r="U413" s="134" t="s">
        <v>210</v>
      </c>
      <c r="V413" s="134" t="s">
        <v>210</v>
      </c>
      <c r="W413" s="143" t="s">
        <v>210</v>
      </c>
      <c r="X413" s="130">
        <v>1</v>
      </c>
      <c r="Y413" s="128" t="s">
        <v>339</v>
      </c>
      <c r="Z413" s="128">
        <v>256</v>
      </c>
      <c r="AA413" s="134" t="s">
        <v>340</v>
      </c>
      <c r="AB413" s="134">
        <v>32</v>
      </c>
      <c r="AC413" s="143" t="s">
        <v>214</v>
      </c>
      <c r="AD413" s="529">
        <v>120</v>
      </c>
      <c r="AE413" s="531"/>
      <c r="AF413" s="530" t="s">
        <v>215</v>
      </c>
      <c r="AG413" s="143" t="s">
        <v>215</v>
      </c>
      <c r="AH413" s="276" t="s">
        <v>215</v>
      </c>
      <c r="AI413" s="128" t="s">
        <v>215</v>
      </c>
      <c r="AJ413" s="128" t="s">
        <v>215</v>
      </c>
      <c r="AK413" s="128" t="s">
        <v>215</v>
      </c>
      <c r="AL413" s="128">
        <v>1000</v>
      </c>
      <c r="AM413" s="128">
        <v>1000</v>
      </c>
      <c r="AN413" s="128">
        <v>230</v>
      </c>
      <c r="AO413" s="128">
        <v>1.55</v>
      </c>
      <c r="AP413" s="128">
        <v>1.68</v>
      </c>
      <c r="AQ413" s="128">
        <v>24</v>
      </c>
      <c r="AR413" s="135"/>
    </row>
    <row r="414" spans="1:44" s="5" customFormat="1" ht="12.75">
      <c r="A414" s="267"/>
      <c r="B414" s="268">
        <v>429</v>
      </c>
      <c r="C414" s="130"/>
      <c r="D414" s="128"/>
      <c r="E414" s="128"/>
      <c r="F414" s="128" t="s">
        <v>216</v>
      </c>
      <c r="G414" s="128"/>
      <c r="H414" s="132" t="s">
        <v>301</v>
      </c>
      <c r="I414" s="134" t="s">
        <v>433</v>
      </c>
      <c r="J414" s="132" t="s">
        <v>311</v>
      </c>
      <c r="K414" s="143">
        <v>1</v>
      </c>
      <c r="L414" s="130" t="s">
        <v>312</v>
      </c>
      <c r="M414" s="128">
        <v>2</v>
      </c>
      <c r="N414" s="136">
        <v>2</v>
      </c>
      <c r="O414" s="128">
        <v>2</v>
      </c>
      <c r="P414" s="131">
        <v>2048</v>
      </c>
      <c r="Q414" s="43">
        <v>2</v>
      </c>
      <c r="R414" s="128">
        <v>1</v>
      </c>
      <c r="S414" s="134">
        <v>160</v>
      </c>
      <c r="T414" s="134"/>
      <c r="U414" s="134"/>
      <c r="V414" s="134"/>
      <c r="W414" s="143" t="s">
        <v>215</v>
      </c>
      <c r="X414" s="130">
        <v>1</v>
      </c>
      <c r="Y414" s="128" t="s">
        <v>342</v>
      </c>
      <c r="Z414" s="128">
        <v>256</v>
      </c>
      <c r="AA414" s="134" t="s">
        <v>491</v>
      </c>
      <c r="AB414" s="134"/>
      <c r="AC414" s="143" t="s">
        <v>214</v>
      </c>
      <c r="AD414" s="529">
        <v>90</v>
      </c>
      <c r="AE414" s="530"/>
      <c r="AF414" s="530"/>
      <c r="AG414" s="143" t="s">
        <v>215</v>
      </c>
      <c r="AH414" s="276" t="s">
        <v>210</v>
      </c>
      <c r="AI414" s="128" t="s">
        <v>210</v>
      </c>
      <c r="AJ414" s="128" t="s">
        <v>215</v>
      </c>
      <c r="AK414" s="128" t="s">
        <v>215</v>
      </c>
      <c r="AL414" s="138">
        <v>1000</v>
      </c>
      <c r="AM414" s="138">
        <v>1000</v>
      </c>
      <c r="AN414" s="130">
        <v>115</v>
      </c>
      <c r="AO414" s="136">
        <v>0.604</v>
      </c>
      <c r="AP414" s="136">
        <v>1.236</v>
      </c>
      <c r="AQ414" s="137">
        <v>24.144</v>
      </c>
      <c r="AR414" s="180"/>
    </row>
    <row r="415" spans="1:44" s="4" customFormat="1" ht="12.75">
      <c r="A415" s="267"/>
      <c r="B415" s="268">
        <v>430</v>
      </c>
      <c r="C415" s="130"/>
      <c r="D415" s="128"/>
      <c r="E415" s="128"/>
      <c r="F415" s="128" t="s">
        <v>216</v>
      </c>
      <c r="G415" s="128"/>
      <c r="H415" s="132" t="s">
        <v>301</v>
      </c>
      <c r="I415" s="134" t="s">
        <v>433</v>
      </c>
      <c r="J415" s="134" t="s">
        <v>651</v>
      </c>
      <c r="K415" s="143">
        <v>1</v>
      </c>
      <c r="L415" s="130" t="s">
        <v>317</v>
      </c>
      <c r="M415" s="128">
        <v>2</v>
      </c>
      <c r="N415" s="136">
        <v>2.2</v>
      </c>
      <c r="O415" s="128">
        <v>2</v>
      </c>
      <c r="P415" s="131">
        <v>3072</v>
      </c>
      <c r="Q415" s="43">
        <v>3</v>
      </c>
      <c r="R415" s="128">
        <v>1</v>
      </c>
      <c r="S415" s="134">
        <v>300</v>
      </c>
      <c r="T415" s="134"/>
      <c r="U415" s="134"/>
      <c r="V415" s="134"/>
      <c r="W415" s="143" t="s">
        <v>215</v>
      </c>
      <c r="X415" s="130">
        <v>1</v>
      </c>
      <c r="Y415" s="128" t="s">
        <v>343</v>
      </c>
      <c r="Z415" s="128">
        <v>256</v>
      </c>
      <c r="AA415" s="134" t="s">
        <v>491</v>
      </c>
      <c r="AB415" s="134"/>
      <c r="AC415" s="143" t="s">
        <v>214</v>
      </c>
      <c r="AD415" s="529">
        <v>90</v>
      </c>
      <c r="AE415" s="530"/>
      <c r="AF415" s="530"/>
      <c r="AG415" s="143" t="s">
        <v>215</v>
      </c>
      <c r="AH415" s="276" t="s">
        <v>210</v>
      </c>
      <c r="AI415" s="128" t="s">
        <v>210</v>
      </c>
      <c r="AJ415" s="128" t="s">
        <v>215</v>
      </c>
      <c r="AK415" s="128" t="s">
        <v>215</v>
      </c>
      <c r="AL415" s="138">
        <v>1000</v>
      </c>
      <c r="AM415" s="138">
        <v>1000</v>
      </c>
      <c r="AN415" s="130">
        <v>115</v>
      </c>
      <c r="AO415" s="136">
        <v>0.5603165646809711</v>
      </c>
      <c r="AP415" s="136">
        <v>1.5739335095457687</v>
      </c>
      <c r="AQ415" s="137">
        <v>24.306183655036314</v>
      </c>
      <c r="AR415" s="180"/>
    </row>
    <row r="416" spans="1:44" ht="12.75">
      <c r="A416" s="267"/>
      <c r="B416" s="268">
        <v>431</v>
      </c>
      <c r="C416" s="411"/>
      <c r="D416" s="139"/>
      <c r="E416" s="140">
        <v>39448</v>
      </c>
      <c r="F416" s="139" t="s">
        <v>216</v>
      </c>
      <c r="G416" s="128"/>
      <c r="H416" s="132" t="s">
        <v>301</v>
      </c>
      <c r="I416" s="141" t="s">
        <v>811</v>
      </c>
      <c r="J416" s="141" t="s">
        <v>344</v>
      </c>
      <c r="K416" s="143">
        <v>1</v>
      </c>
      <c r="L416" s="130" t="s">
        <v>345</v>
      </c>
      <c r="M416" s="128">
        <v>2</v>
      </c>
      <c r="N416" s="136">
        <v>2.8</v>
      </c>
      <c r="O416" s="128">
        <v>2</v>
      </c>
      <c r="P416" s="128">
        <v>4096</v>
      </c>
      <c r="Q416" s="43">
        <v>4</v>
      </c>
      <c r="R416" s="128">
        <v>2</v>
      </c>
      <c r="S416" s="134">
        <v>640</v>
      </c>
      <c r="T416" s="134" t="s">
        <v>338</v>
      </c>
      <c r="U416" s="134" t="s">
        <v>215</v>
      </c>
      <c r="V416" s="134"/>
      <c r="W416" s="143" t="s">
        <v>210</v>
      </c>
      <c r="X416" s="130">
        <v>1</v>
      </c>
      <c r="Y416" s="128" t="s">
        <v>346</v>
      </c>
      <c r="Z416" s="128">
        <v>512</v>
      </c>
      <c r="AA416" s="134" t="s">
        <v>513</v>
      </c>
      <c r="AB416" s="134">
        <v>32</v>
      </c>
      <c r="AC416" s="143" t="s">
        <v>214</v>
      </c>
      <c r="AD416" s="529">
        <v>180</v>
      </c>
      <c r="AE416" s="531"/>
      <c r="AF416" s="530" t="s">
        <v>215</v>
      </c>
      <c r="AG416" s="143" t="s">
        <v>215</v>
      </c>
      <c r="AH416" s="276" t="s">
        <v>215</v>
      </c>
      <c r="AI416" s="128" t="s">
        <v>215</v>
      </c>
      <c r="AJ416" s="128" t="s">
        <v>215</v>
      </c>
      <c r="AK416" s="128" t="s">
        <v>215</v>
      </c>
      <c r="AL416" s="138">
        <v>1000</v>
      </c>
      <c r="AM416" s="138">
        <v>1000</v>
      </c>
      <c r="AN416" s="130">
        <v>230</v>
      </c>
      <c r="AO416" s="128">
        <v>1.96</v>
      </c>
      <c r="AP416" s="128">
        <v>2.07</v>
      </c>
      <c r="AQ416" s="143">
        <v>22</v>
      </c>
      <c r="AR416" s="180"/>
    </row>
    <row r="417" spans="1:44" ht="12.75">
      <c r="A417" s="267"/>
      <c r="B417" s="268">
        <v>432</v>
      </c>
      <c r="C417" s="411"/>
      <c r="D417" s="139"/>
      <c r="E417" s="140">
        <v>39637</v>
      </c>
      <c r="F417" s="139" t="s">
        <v>216</v>
      </c>
      <c r="G417" s="128"/>
      <c r="H417" s="132" t="s">
        <v>301</v>
      </c>
      <c r="I417" s="141" t="s">
        <v>611</v>
      </c>
      <c r="J417" s="141" t="s">
        <v>347</v>
      </c>
      <c r="K417" s="143">
        <v>1</v>
      </c>
      <c r="L417" s="130" t="s">
        <v>348</v>
      </c>
      <c r="M417" s="128">
        <v>2</v>
      </c>
      <c r="N417" s="136">
        <v>3.06</v>
      </c>
      <c r="O417" s="128">
        <v>2</v>
      </c>
      <c r="P417" s="128">
        <v>4096</v>
      </c>
      <c r="Q417" s="43">
        <v>4</v>
      </c>
      <c r="R417" s="128">
        <v>1</v>
      </c>
      <c r="S417" s="134">
        <v>320</v>
      </c>
      <c r="T417" s="134" t="s">
        <v>338</v>
      </c>
      <c r="U417" s="134" t="s">
        <v>210</v>
      </c>
      <c r="V417" s="134" t="s">
        <v>210</v>
      </c>
      <c r="W417" s="143" t="s">
        <v>210</v>
      </c>
      <c r="X417" s="130">
        <v>1</v>
      </c>
      <c r="Y417" s="128" t="s">
        <v>349</v>
      </c>
      <c r="Z417" s="128">
        <v>1024</v>
      </c>
      <c r="AA417" s="134" t="s">
        <v>513</v>
      </c>
      <c r="AB417" s="134">
        <v>32</v>
      </c>
      <c r="AC417" s="143" t="s">
        <v>214</v>
      </c>
      <c r="AD417" s="529">
        <v>150</v>
      </c>
      <c r="AE417" s="531"/>
      <c r="AF417" s="530" t="s">
        <v>215</v>
      </c>
      <c r="AG417" s="143" t="s">
        <v>215</v>
      </c>
      <c r="AH417" s="276" t="s">
        <v>215</v>
      </c>
      <c r="AI417" s="128" t="s">
        <v>215</v>
      </c>
      <c r="AJ417" s="128" t="s">
        <v>215</v>
      </c>
      <c r="AK417" s="128" t="s">
        <v>215</v>
      </c>
      <c r="AL417" s="138">
        <v>1000</v>
      </c>
      <c r="AM417" s="138">
        <v>1000</v>
      </c>
      <c r="AN417" s="130">
        <v>230</v>
      </c>
      <c r="AO417" s="128">
        <v>1.32</v>
      </c>
      <c r="AP417" s="128">
        <v>1.53</v>
      </c>
      <c r="AQ417" s="143">
        <v>22.86</v>
      </c>
      <c r="AR417" s="180"/>
    </row>
    <row r="418" spans="1:44" s="4" customFormat="1" ht="12.75">
      <c r="A418" s="267"/>
      <c r="B418" s="268">
        <v>433</v>
      </c>
      <c r="C418" s="411"/>
      <c r="D418" s="139"/>
      <c r="E418" s="140"/>
      <c r="F418" s="139" t="s">
        <v>216</v>
      </c>
      <c r="G418" s="128"/>
      <c r="H418" s="132" t="s">
        <v>301</v>
      </c>
      <c r="I418" s="141" t="s">
        <v>611</v>
      </c>
      <c r="J418" s="141" t="s">
        <v>347</v>
      </c>
      <c r="K418" s="143">
        <v>1</v>
      </c>
      <c r="L418" s="130" t="s">
        <v>350</v>
      </c>
      <c r="M418" s="128">
        <v>4</v>
      </c>
      <c r="N418" s="136">
        <v>2.53</v>
      </c>
      <c r="O418" s="128">
        <v>2</v>
      </c>
      <c r="P418" s="128">
        <v>4096</v>
      </c>
      <c r="Q418" s="43">
        <v>4</v>
      </c>
      <c r="R418" s="128">
        <v>1</v>
      </c>
      <c r="S418" s="134">
        <v>320</v>
      </c>
      <c r="T418" s="134" t="s">
        <v>338</v>
      </c>
      <c r="U418" s="134" t="s">
        <v>210</v>
      </c>
      <c r="V418" s="134" t="s">
        <v>210</v>
      </c>
      <c r="W418" s="143" t="s">
        <v>210</v>
      </c>
      <c r="X418" s="130">
        <v>1</v>
      </c>
      <c r="Y418" s="128" t="s">
        <v>349</v>
      </c>
      <c r="Z418" s="128">
        <v>1024</v>
      </c>
      <c r="AA418" s="134" t="s">
        <v>513</v>
      </c>
      <c r="AB418" s="134">
        <v>32</v>
      </c>
      <c r="AC418" s="143" t="s">
        <v>214</v>
      </c>
      <c r="AD418" s="529">
        <v>150</v>
      </c>
      <c r="AE418" s="531"/>
      <c r="AF418" s="530" t="s">
        <v>215</v>
      </c>
      <c r="AG418" s="143" t="s">
        <v>215</v>
      </c>
      <c r="AH418" s="276" t="s">
        <v>215</v>
      </c>
      <c r="AI418" s="128" t="s">
        <v>215</v>
      </c>
      <c r="AJ418" s="128" t="s">
        <v>215</v>
      </c>
      <c r="AK418" s="128" t="s">
        <v>215</v>
      </c>
      <c r="AL418" s="138">
        <v>1000</v>
      </c>
      <c r="AM418" s="138">
        <v>1000</v>
      </c>
      <c r="AN418" s="130">
        <v>230</v>
      </c>
      <c r="AO418" s="128">
        <v>1.32</v>
      </c>
      <c r="AP418" s="128">
        <v>1.53</v>
      </c>
      <c r="AQ418" s="143">
        <v>24</v>
      </c>
      <c r="AR418" s="180"/>
    </row>
    <row r="419" spans="1:44" ht="12.75">
      <c r="A419" s="267"/>
      <c r="B419" s="268">
        <v>434</v>
      </c>
      <c r="C419" s="130"/>
      <c r="D419" s="128"/>
      <c r="E419" s="128"/>
      <c r="F419" s="128" t="s">
        <v>216</v>
      </c>
      <c r="G419" s="128"/>
      <c r="H419" s="132" t="s">
        <v>301</v>
      </c>
      <c r="I419" s="134" t="s">
        <v>433</v>
      </c>
      <c r="J419" s="134" t="s">
        <v>351</v>
      </c>
      <c r="K419" s="143">
        <v>1</v>
      </c>
      <c r="L419" s="130" t="s">
        <v>352</v>
      </c>
      <c r="M419" s="128">
        <v>4</v>
      </c>
      <c r="N419" s="136">
        <v>2.53</v>
      </c>
      <c r="O419" s="128">
        <v>2</v>
      </c>
      <c r="P419" s="131">
        <v>2048</v>
      </c>
      <c r="Q419" s="43">
        <v>2</v>
      </c>
      <c r="R419" s="128">
        <v>1</v>
      </c>
      <c r="S419" s="134">
        <v>230</v>
      </c>
      <c r="T419" s="134"/>
      <c r="U419" s="134"/>
      <c r="V419" s="134"/>
      <c r="W419" s="143" t="s">
        <v>215</v>
      </c>
      <c r="X419" s="130">
        <v>1</v>
      </c>
      <c r="Y419" s="128" t="s">
        <v>353</v>
      </c>
      <c r="Z419" s="128">
        <v>512</v>
      </c>
      <c r="AA419" s="134" t="s">
        <v>497</v>
      </c>
      <c r="AB419" s="134"/>
      <c r="AC419" s="143" t="s">
        <v>214</v>
      </c>
      <c r="AD419" s="529">
        <v>120</v>
      </c>
      <c r="AE419" s="530"/>
      <c r="AF419" s="530"/>
      <c r="AG419" s="143" t="s">
        <v>215</v>
      </c>
      <c r="AH419" s="276" t="s">
        <v>210</v>
      </c>
      <c r="AI419" s="128" t="s">
        <v>210</v>
      </c>
      <c r="AJ419" s="128" t="s">
        <v>215</v>
      </c>
      <c r="AK419" s="128" t="s">
        <v>215</v>
      </c>
      <c r="AL419" s="138">
        <v>1000</v>
      </c>
      <c r="AM419" s="138">
        <v>1000</v>
      </c>
      <c r="AN419" s="130">
        <v>115</v>
      </c>
      <c r="AO419" s="136">
        <v>1.7</v>
      </c>
      <c r="AP419" s="136">
        <v>2.2</v>
      </c>
      <c r="AQ419" s="137">
        <v>24.1</v>
      </c>
      <c r="AR419" s="180"/>
    </row>
    <row r="420" spans="1:44" s="5" customFormat="1" ht="12.75">
      <c r="A420" s="267"/>
      <c r="B420" s="268">
        <v>435</v>
      </c>
      <c r="C420" s="130"/>
      <c r="D420" s="128"/>
      <c r="E420" s="128"/>
      <c r="F420" s="128" t="s">
        <v>216</v>
      </c>
      <c r="G420" s="128"/>
      <c r="H420" s="132" t="s">
        <v>301</v>
      </c>
      <c r="I420" s="134" t="s">
        <v>611</v>
      </c>
      <c r="J420" s="134" t="s">
        <v>354</v>
      </c>
      <c r="K420" s="143">
        <v>1</v>
      </c>
      <c r="L420" s="130" t="s">
        <v>355</v>
      </c>
      <c r="M420" s="128">
        <v>2</v>
      </c>
      <c r="N420" s="136">
        <v>1.83</v>
      </c>
      <c r="O420" s="128">
        <v>2</v>
      </c>
      <c r="P420" s="131">
        <v>1024</v>
      </c>
      <c r="Q420" s="43">
        <v>1</v>
      </c>
      <c r="R420" s="128">
        <v>2</v>
      </c>
      <c r="S420" s="134">
        <v>150</v>
      </c>
      <c r="T420" s="134"/>
      <c r="U420" s="134"/>
      <c r="V420" s="134"/>
      <c r="W420" s="143" t="s">
        <v>215</v>
      </c>
      <c r="X420" s="130">
        <v>1</v>
      </c>
      <c r="Y420" s="128" t="s">
        <v>356</v>
      </c>
      <c r="Z420" s="128">
        <v>512</v>
      </c>
      <c r="AA420" s="134" t="s">
        <v>497</v>
      </c>
      <c r="AB420" s="134"/>
      <c r="AC420" s="143" t="s">
        <v>214</v>
      </c>
      <c r="AD420" s="529">
        <v>120</v>
      </c>
      <c r="AE420" s="530"/>
      <c r="AF420" s="530"/>
      <c r="AG420" s="143" t="s">
        <v>215</v>
      </c>
      <c r="AH420" s="276" t="s">
        <v>210</v>
      </c>
      <c r="AI420" s="128" t="s">
        <v>210</v>
      </c>
      <c r="AJ420" s="128" t="s">
        <v>215</v>
      </c>
      <c r="AK420" s="128" t="s">
        <v>215</v>
      </c>
      <c r="AL420" s="138">
        <v>1000</v>
      </c>
      <c r="AM420" s="138">
        <v>1000</v>
      </c>
      <c r="AN420" s="128">
        <v>115</v>
      </c>
      <c r="AO420" s="136">
        <v>0.6</v>
      </c>
      <c r="AP420" s="136">
        <v>1.2</v>
      </c>
      <c r="AQ420" s="136">
        <v>25.9</v>
      </c>
      <c r="AR420" s="135"/>
    </row>
    <row r="421" spans="1:44" ht="12.75">
      <c r="A421" s="267"/>
      <c r="B421" s="268">
        <v>437</v>
      </c>
      <c r="C421" s="130"/>
      <c r="D421" s="128"/>
      <c r="E421" s="128"/>
      <c r="F421" s="128" t="s">
        <v>216</v>
      </c>
      <c r="G421" s="128"/>
      <c r="H421" s="132" t="s">
        <v>301</v>
      </c>
      <c r="I421" s="134" t="s">
        <v>433</v>
      </c>
      <c r="J421" s="134" t="s">
        <v>351</v>
      </c>
      <c r="K421" s="143">
        <v>1</v>
      </c>
      <c r="L421" s="130" t="s">
        <v>352</v>
      </c>
      <c r="M421" s="128">
        <v>4</v>
      </c>
      <c r="N421" s="136">
        <v>2.53</v>
      </c>
      <c r="O421" s="128">
        <v>2</v>
      </c>
      <c r="P421" s="131">
        <v>2048</v>
      </c>
      <c r="Q421" s="43">
        <v>2</v>
      </c>
      <c r="R421" s="128">
        <v>2</v>
      </c>
      <c r="S421" s="134">
        <v>320</v>
      </c>
      <c r="T421" s="134"/>
      <c r="U421" s="134"/>
      <c r="V421" s="134"/>
      <c r="W421" s="143" t="s">
        <v>215</v>
      </c>
      <c r="X421" s="130">
        <v>1</v>
      </c>
      <c r="Y421" s="128" t="s">
        <v>358</v>
      </c>
      <c r="Z421" s="128">
        <v>1024</v>
      </c>
      <c r="AA421" s="134" t="s">
        <v>497</v>
      </c>
      <c r="AB421" s="134"/>
      <c r="AC421" s="143" t="s">
        <v>214</v>
      </c>
      <c r="AD421" s="529">
        <v>180</v>
      </c>
      <c r="AE421" s="530"/>
      <c r="AF421" s="530"/>
      <c r="AG421" s="143" t="s">
        <v>215</v>
      </c>
      <c r="AH421" s="276" t="s">
        <v>210</v>
      </c>
      <c r="AI421" s="128" t="s">
        <v>210</v>
      </c>
      <c r="AJ421" s="128" t="s">
        <v>215</v>
      </c>
      <c r="AK421" s="128" t="s">
        <v>215</v>
      </c>
      <c r="AL421" s="138">
        <v>1000</v>
      </c>
      <c r="AM421" s="128">
        <v>1000</v>
      </c>
      <c r="AN421" s="128">
        <v>115</v>
      </c>
      <c r="AO421" s="136">
        <v>1.1</v>
      </c>
      <c r="AP421" s="136">
        <v>1.7</v>
      </c>
      <c r="AQ421" s="136">
        <v>30.8</v>
      </c>
      <c r="AR421" s="135"/>
    </row>
    <row r="422" spans="1:44" ht="12.75">
      <c r="A422" s="267"/>
      <c r="B422" s="268">
        <v>438</v>
      </c>
      <c r="C422" s="411"/>
      <c r="D422" s="139"/>
      <c r="E422" s="140">
        <v>39295</v>
      </c>
      <c r="F422" s="139" t="s">
        <v>216</v>
      </c>
      <c r="G422" s="128"/>
      <c r="H422" s="132" t="s">
        <v>301</v>
      </c>
      <c r="I422" s="141" t="s">
        <v>811</v>
      </c>
      <c r="J422" s="141" t="s">
        <v>344</v>
      </c>
      <c r="K422" s="143">
        <v>1</v>
      </c>
      <c r="L422" s="130" t="s">
        <v>359</v>
      </c>
      <c r="M422" s="128">
        <v>2</v>
      </c>
      <c r="N422" s="136">
        <v>2.8</v>
      </c>
      <c r="O422" s="128">
        <v>2</v>
      </c>
      <c r="P422" s="128">
        <v>4096</v>
      </c>
      <c r="Q422" s="43">
        <v>4</v>
      </c>
      <c r="R422" s="128">
        <v>2</v>
      </c>
      <c r="S422" s="134">
        <v>640</v>
      </c>
      <c r="T422" s="134" t="s">
        <v>338</v>
      </c>
      <c r="U422" s="134" t="s">
        <v>215</v>
      </c>
      <c r="V422" s="134"/>
      <c r="W422" s="143" t="s">
        <v>210</v>
      </c>
      <c r="X422" s="130">
        <v>1</v>
      </c>
      <c r="Y422" s="128" t="s">
        <v>346</v>
      </c>
      <c r="Z422" s="128">
        <v>512</v>
      </c>
      <c r="AA422" s="134" t="s">
        <v>513</v>
      </c>
      <c r="AB422" s="134">
        <v>32</v>
      </c>
      <c r="AC422" s="143" t="s">
        <v>214</v>
      </c>
      <c r="AD422" s="529">
        <v>180</v>
      </c>
      <c r="AE422" s="531"/>
      <c r="AF422" s="530" t="s">
        <v>215</v>
      </c>
      <c r="AG422" s="143" t="s">
        <v>215</v>
      </c>
      <c r="AH422" s="276" t="s">
        <v>215</v>
      </c>
      <c r="AI422" s="128" t="s">
        <v>215</v>
      </c>
      <c r="AJ422" s="128" t="s">
        <v>215</v>
      </c>
      <c r="AK422" s="128" t="s">
        <v>215</v>
      </c>
      <c r="AL422" s="138">
        <v>1000</v>
      </c>
      <c r="AM422" s="128">
        <v>1000</v>
      </c>
      <c r="AN422" s="128">
        <v>230</v>
      </c>
      <c r="AO422" s="128">
        <v>2.02</v>
      </c>
      <c r="AP422" s="128">
        <v>2.06</v>
      </c>
      <c r="AQ422" s="242">
        <v>31</v>
      </c>
      <c r="AR422" s="135"/>
    </row>
    <row r="423" spans="1:44" ht="12.75">
      <c r="A423" s="267"/>
      <c r="B423" s="268">
        <v>439</v>
      </c>
      <c r="C423" s="130"/>
      <c r="D423" s="128"/>
      <c r="E423" s="128"/>
      <c r="F423" s="128" t="s">
        <v>216</v>
      </c>
      <c r="G423" s="128"/>
      <c r="H423" s="132" t="s">
        <v>301</v>
      </c>
      <c r="I423" s="134" t="s">
        <v>611</v>
      </c>
      <c r="J423" s="134" t="s">
        <v>354</v>
      </c>
      <c r="K423" s="143">
        <v>1</v>
      </c>
      <c r="L423" s="130" t="s">
        <v>312</v>
      </c>
      <c r="M423" s="128">
        <v>2</v>
      </c>
      <c r="N423" s="136">
        <v>2.4</v>
      </c>
      <c r="O423" s="128">
        <v>2</v>
      </c>
      <c r="P423" s="128">
        <v>4096</v>
      </c>
      <c r="Q423" s="43">
        <v>4</v>
      </c>
      <c r="R423" s="128">
        <v>1</v>
      </c>
      <c r="S423" s="134">
        <v>160</v>
      </c>
      <c r="T423" s="134"/>
      <c r="U423" s="134"/>
      <c r="V423" s="134"/>
      <c r="W423" s="143" t="s">
        <v>215</v>
      </c>
      <c r="X423" s="130">
        <v>1</v>
      </c>
      <c r="Y423" s="128" t="s">
        <v>360</v>
      </c>
      <c r="Z423" s="128">
        <v>256</v>
      </c>
      <c r="AA423" s="134" t="s">
        <v>513</v>
      </c>
      <c r="AB423" s="134"/>
      <c r="AC423" s="143" t="s">
        <v>214</v>
      </c>
      <c r="AD423" s="529">
        <v>90</v>
      </c>
      <c r="AE423" s="530"/>
      <c r="AF423" s="530"/>
      <c r="AG423" s="143" t="s">
        <v>215</v>
      </c>
      <c r="AH423" s="276" t="s">
        <v>210</v>
      </c>
      <c r="AI423" s="128" t="s">
        <v>210</v>
      </c>
      <c r="AJ423" s="128" t="s">
        <v>215</v>
      </c>
      <c r="AK423" s="128" t="s">
        <v>215</v>
      </c>
      <c r="AL423" s="138">
        <v>1000</v>
      </c>
      <c r="AM423" s="128">
        <v>1000</v>
      </c>
      <c r="AN423" s="128"/>
      <c r="AO423" s="128"/>
      <c r="AP423" s="128"/>
      <c r="AQ423" s="128">
        <f>27/0.8</f>
        <v>33.75</v>
      </c>
      <c r="AR423" s="135"/>
    </row>
    <row r="424" spans="1:44" ht="12.75">
      <c r="A424" s="267"/>
      <c r="B424" s="268">
        <v>440</v>
      </c>
      <c r="C424" s="130"/>
      <c r="D424" s="128"/>
      <c r="E424" s="140"/>
      <c r="F424" s="128" t="s">
        <v>216</v>
      </c>
      <c r="G424" s="128"/>
      <c r="H424" s="132" t="s">
        <v>301</v>
      </c>
      <c r="I424" s="134" t="s">
        <v>433</v>
      </c>
      <c r="J424" s="134" t="s">
        <v>351</v>
      </c>
      <c r="K424" s="143">
        <v>1</v>
      </c>
      <c r="L424" s="130" t="s">
        <v>319</v>
      </c>
      <c r="M424" s="128">
        <v>2</v>
      </c>
      <c r="N424" s="136">
        <v>1.6</v>
      </c>
      <c r="O424" s="128">
        <v>1</v>
      </c>
      <c r="P424" s="131">
        <v>2048</v>
      </c>
      <c r="Q424" s="43">
        <v>2</v>
      </c>
      <c r="R424" s="128">
        <v>2</v>
      </c>
      <c r="S424" s="134">
        <v>150</v>
      </c>
      <c r="T424" s="134"/>
      <c r="U424" s="134"/>
      <c r="V424" s="134"/>
      <c r="W424" s="143" t="s">
        <v>215</v>
      </c>
      <c r="X424" s="130">
        <v>2</v>
      </c>
      <c r="Y424" s="128" t="s">
        <v>361</v>
      </c>
      <c r="Z424" s="128">
        <v>512</v>
      </c>
      <c r="AA424" s="134" t="s">
        <v>513</v>
      </c>
      <c r="AB424" s="134"/>
      <c r="AC424" s="143" t="s">
        <v>214</v>
      </c>
      <c r="AD424" s="529">
        <v>220</v>
      </c>
      <c r="AE424" s="530"/>
      <c r="AF424" s="530"/>
      <c r="AG424" s="143" t="s">
        <v>215</v>
      </c>
      <c r="AH424" s="276" t="s">
        <v>210</v>
      </c>
      <c r="AI424" s="128" t="s">
        <v>210</v>
      </c>
      <c r="AJ424" s="128" t="s">
        <v>215</v>
      </c>
      <c r="AK424" s="128" t="s">
        <v>215</v>
      </c>
      <c r="AL424" s="138">
        <v>1000</v>
      </c>
      <c r="AM424" s="128">
        <v>1000</v>
      </c>
      <c r="AN424" s="128">
        <v>115</v>
      </c>
      <c r="AO424" s="136">
        <v>2.08</v>
      </c>
      <c r="AP424" s="136">
        <v>2.73</v>
      </c>
      <c r="AQ424" s="136">
        <v>42</v>
      </c>
      <c r="AR424" s="135"/>
    </row>
    <row r="425" spans="1:44" s="5" customFormat="1" ht="12.75">
      <c r="A425" s="267"/>
      <c r="B425" s="268">
        <v>441</v>
      </c>
      <c r="C425" s="130"/>
      <c r="D425" s="128"/>
      <c r="E425" s="128"/>
      <c r="F425" s="128" t="s">
        <v>216</v>
      </c>
      <c r="G425" s="128"/>
      <c r="H425" s="132" t="s">
        <v>301</v>
      </c>
      <c r="I425" s="134" t="s">
        <v>433</v>
      </c>
      <c r="J425" s="134" t="s">
        <v>351</v>
      </c>
      <c r="K425" s="143">
        <v>1</v>
      </c>
      <c r="L425" s="130" t="s">
        <v>319</v>
      </c>
      <c r="M425" s="128">
        <v>2</v>
      </c>
      <c r="N425" s="136">
        <v>3.06</v>
      </c>
      <c r="O425" s="128">
        <v>2</v>
      </c>
      <c r="P425" s="128">
        <v>4096</v>
      </c>
      <c r="Q425" s="43">
        <v>4</v>
      </c>
      <c r="R425" s="128">
        <v>2</v>
      </c>
      <c r="S425" s="134">
        <v>150</v>
      </c>
      <c r="T425" s="134"/>
      <c r="U425" s="134"/>
      <c r="V425" s="134"/>
      <c r="W425" s="143" t="s">
        <v>215</v>
      </c>
      <c r="X425" s="130">
        <v>2</v>
      </c>
      <c r="Y425" s="128" t="s">
        <v>362</v>
      </c>
      <c r="Z425" s="128">
        <v>512</v>
      </c>
      <c r="AA425" s="134" t="s">
        <v>513</v>
      </c>
      <c r="AB425" s="134"/>
      <c r="AC425" s="143" t="s">
        <v>214</v>
      </c>
      <c r="AD425" s="529">
        <v>220</v>
      </c>
      <c r="AE425" s="530"/>
      <c r="AF425" s="530"/>
      <c r="AG425" s="143" t="s">
        <v>215</v>
      </c>
      <c r="AH425" s="276" t="s">
        <v>210</v>
      </c>
      <c r="AI425" s="128" t="s">
        <v>210</v>
      </c>
      <c r="AJ425" s="128" t="s">
        <v>215</v>
      </c>
      <c r="AK425" s="128" t="s">
        <v>215</v>
      </c>
      <c r="AL425" s="138">
        <v>1000</v>
      </c>
      <c r="AM425" s="128">
        <v>1000</v>
      </c>
      <c r="AN425" s="128"/>
      <c r="AO425" s="128">
        <v>2.4</v>
      </c>
      <c r="AP425" s="128"/>
      <c r="AQ425" s="128">
        <v>48.8</v>
      </c>
      <c r="AR425" s="135"/>
    </row>
    <row r="426" spans="1:44" s="5" customFormat="1" ht="12.75">
      <c r="A426" s="267"/>
      <c r="B426" s="268">
        <v>442</v>
      </c>
      <c r="C426" s="130"/>
      <c r="D426" s="128"/>
      <c r="E426" s="128"/>
      <c r="F426" s="128" t="s">
        <v>216</v>
      </c>
      <c r="G426" s="128"/>
      <c r="H426" s="132" t="s">
        <v>301</v>
      </c>
      <c r="I426" s="134" t="s">
        <v>433</v>
      </c>
      <c r="J426" s="132" t="s">
        <v>311</v>
      </c>
      <c r="K426" s="143">
        <v>1</v>
      </c>
      <c r="L426" s="130" t="s">
        <v>319</v>
      </c>
      <c r="M426" s="128">
        <v>2</v>
      </c>
      <c r="N426" s="136">
        <v>2.4</v>
      </c>
      <c r="O426" s="128">
        <v>1</v>
      </c>
      <c r="P426" s="131">
        <v>1024</v>
      </c>
      <c r="Q426" s="43">
        <v>1</v>
      </c>
      <c r="R426" s="128">
        <v>1</v>
      </c>
      <c r="S426" s="134">
        <v>80</v>
      </c>
      <c r="T426" s="134"/>
      <c r="U426" s="134"/>
      <c r="V426" s="134"/>
      <c r="W426" s="143" t="s">
        <v>215</v>
      </c>
      <c r="X426" s="130">
        <v>2</v>
      </c>
      <c r="Y426" s="128" t="s">
        <v>363</v>
      </c>
      <c r="Z426" s="128">
        <v>512</v>
      </c>
      <c r="AA426" s="134" t="s">
        <v>364</v>
      </c>
      <c r="AB426" s="134"/>
      <c r="AC426" s="143" t="s">
        <v>214</v>
      </c>
      <c r="AD426" s="529">
        <v>180</v>
      </c>
      <c r="AE426" s="530"/>
      <c r="AF426" s="530"/>
      <c r="AG426" s="143" t="s">
        <v>215</v>
      </c>
      <c r="AH426" s="276" t="s">
        <v>210</v>
      </c>
      <c r="AI426" s="128" t="s">
        <v>210</v>
      </c>
      <c r="AJ426" s="128" t="s">
        <v>215</v>
      </c>
      <c r="AK426" s="128" t="s">
        <v>215</v>
      </c>
      <c r="AL426" s="138">
        <v>1000</v>
      </c>
      <c r="AM426" s="128">
        <v>1000</v>
      </c>
      <c r="AN426" s="128">
        <v>115</v>
      </c>
      <c r="AO426" s="136">
        <v>1.507284581899181</v>
      </c>
      <c r="AP426" s="136">
        <v>2.6737902859262133</v>
      </c>
      <c r="AQ426" s="136">
        <v>67.3417180849286</v>
      </c>
      <c r="AR426" s="135"/>
    </row>
    <row r="427" spans="1:44" ht="25.5">
      <c r="A427" s="267"/>
      <c r="B427" s="268">
        <v>443</v>
      </c>
      <c r="C427" s="570"/>
      <c r="D427" s="182"/>
      <c r="E427" s="184">
        <v>39633</v>
      </c>
      <c r="F427" s="182" t="s">
        <v>216</v>
      </c>
      <c r="G427" s="182" t="s">
        <v>217</v>
      </c>
      <c r="H427" s="35" t="s">
        <v>535</v>
      </c>
      <c r="I427" s="191" t="s">
        <v>219</v>
      </c>
      <c r="J427" s="35" t="s">
        <v>536</v>
      </c>
      <c r="K427" s="199">
        <v>1</v>
      </c>
      <c r="L427" s="34" t="s">
        <v>537</v>
      </c>
      <c r="M427" s="14">
        <v>2</v>
      </c>
      <c r="N427" s="479">
        <v>1.4</v>
      </c>
      <c r="O427" s="14" t="s">
        <v>538</v>
      </c>
      <c r="P427" s="147">
        <v>3072</v>
      </c>
      <c r="Q427" s="43">
        <v>3</v>
      </c>
      <c r="R427" s="14">
        <v>1</v>
      </c>
      <c r="S427" s="35" t="s">
        <v>539</v>
      </c>
      <c r="T427" s="35">
        <v>0</v>
      </c>
      <c r="U427" s="35" t="s">
        <v>211</v>
      </c>
      <c r="V427" s="35"/>
      <c r="W427" s="199" t="s">
        <v>215</v>
      </c>
      <c r="X427" s="34">
        <v>1</v>
      </c>
      <c r="Y427" s="14"/>
      <c r="Z427" s="14" t="s">
        <v>140</v>
      </c>
      <c r="AA427" s="191" t="s">
        <v>540</v>
      </c>
      <c r="AB427" s="26"/>
      <c r="AC427" s="199" t="s">
        <v>214</v>
      </c>
      <c r="AD427" s="532">
        <v>65</v>
      </c>
      <c r="AE427" s="533">
        <v>87</v>
      </c>
      <c r="AF427" s="533" t="s">
        <v>210</v>
      </c>
      <c r="AG427" s="199" t="s">
        <v>215</v>
      </c>
      <c r="AH427" s="15" t="s">
        <v>215</v>
      </c>
      <c r="AI427" s="14" t="s">
        <v>210</v>
      </c>
      <c r="AJ427" s="14" t="s">
        <v>215</v>
      </c>
      <c r="AK427" s="14" t="s">
        <v>215</v>
      </c>
      <c r="AL427" s="198" t="s">
        <v>541</v>
      </c>
      <c r="AM427" s="14" t="s">
        <v>541</v>
      </c>
      <c r="AN427" s="14">
        <v>115</v>
      </c>
      <c r="AO427" s="14">
        <v>0.781</v>
      </c>
      <c r="AP427" s="14">
        <v>2.2</v>
      </c>
      <c r="AQ427" s="14">
        <v>11.79</v>
      </c>
      <c r="AR427" s="188"/>
    </row>
    <row r="428" spans="1:44" s="5" customFormat="1" ht="25.5">
      <c r="A428" s="267"/>
      <c r="B428" s="268">
        <v>444</v>
      </c>
      <c r="C428" s="570"/>
      <c r="D428" s="182"/>
      <c r="E428" s="184">
        <v>39658</v>
      </c>
      <c r="F428" s="182" t="s">
        <v>216</v>
      </c>
      <c r="G428" s="182" t="s">
        <v>217</v>
      </c>
      <c r="H428" s="35" t="s">
        <v>535</v>
      </c>
      <c r="I428" s="191" t="s">
        <v>219</v>
      </c>
      <c r="J428" s="35" t="s">
        <v>542</v>
      </c>
      <c r="K428" s="199">
        <v>1</v>
      </c>
      <c r="L428" s="34" t="s">
        <v>543</v>
      </c>
      <c r="M428" s="14">
        <v>2</v>
      </c>
      <c r="N428" s="479">
        <v>2.4</v>
      </c>
      <c r="O428" s="14" t="s">
        <v>544</v>
      </c>
      <c r="P428" s="147">
        <v>2048</v>
      </c>
      <c r="Q428" s="43">
        <v>2</v>
      </c>
      <c r="R428" s="14">
        <v>1</v>
      </c>
      <c r="S428" s="35" t="s">
        <v>545</v>
      </c>
      <c r="T428" s="35">
        <v>0</v>
      </c>
      <c r="U428" s="35"/>
      <c r="V428" s="35"/>
      <c r="W428" s="199" t="s">
        <v>215</v>
      </c>
      <c r="X428" s="34">
        <v>1</v>
      </c>
      <c r="Y428" s="14"/>
      <c r="Z428" s="14" t="s">
        <v>140</v>
      </c>
      <c r="AA428" s="191" t="s">
        <v>540</v>
      </c>
      <c r="AB428" s="26"/>
      <c r="AC428" s="199" t="s">
        <v>214</v>
      </c>
      <c r="AD428" s="532">
        <v>90</v>
      </c>
      <c r="AE428" s="533">
        <v>87</v>
      </c>
      <c r="AF428" s="533" t="s">
        <v>215</v>
      </c>
      <c r="AG428" s="199" t="s">
        <v>215</v>
      </c>
      <c r="AH428" s="15" t="s">
        <v>215</v>
      </c>
      <c r="AI428" s="14" t="s">
        <v>210</v>
      </c>
      <c r="AJ428" s="14" t="s">
        <v>215</v>
      </c>
      <c r="AK428" s="14" t="s">
        <v>215</v>
      </c>
      <c r="AL428" s="198" t="s">
        <v>541</v>
      </c>
      <c r="AM428" s="14" t="s">
        <v>541</v>
      </c>
      <c r="AN428" s="14">
        <v>115</v>
      </c>
      <c r="AO428" s="14">
        <v>0.81</v>
      </c>
      <c r="AP428" s="14">
        <v>1.97</v>
      </c>
      <c r="AQ428" s="14">
        <v>12.23</v>
      </c>
      <c r="AR428" s="188"/>
    </row>
    <row r="429" spans="1:44" s="5" customFormat="1" ht="25.5">
      <c r="A429" s="267"/>
      <c r="B429" s="268">
        <v>445</v>
      </c>
      <c r="C429" s="570"/>
      <c r="D429" s="182"/>
      <c r="E429" s="184">
        <v>39658</v>
      </c>
      <c r="F429" s="182" t="s">
        <v>216</v>
      </c>
      <c r="G429" s="182" t="s">
        <v>217</v>
      </c>
      <c r="H429" s="35" t="s">
        <v>535</v>
      </c>
      <c r="I429" s="191" t="s">
        <v>219</v>
      </c>
      <c r="J429" s="35" t="s">
        <v>546</v>
      </c>
      <c r="K429" s="199">
        <v>1</v>
      </c>
      <c r="L429" s="34" t="s">
        <v>543</v>
      </c>
      <c r="M429" s="14">
        <v>2</v>
      </c>
      <c r="N429" s="479">
        <v>2.4</v>
      </c>
      <c r="O429" s="14" t="s">
        <v>544</v>
      </c>
      <c r="P429" s="147">
        <v>2048</v>
      </c>
      <c r="Q429" s="43">
        <v>2</v>
      </c>
      <c r="R429" s="14">
        <v>1</v>
      </c>
      <c r="S429" s="35" t="s">
        <v>547</v>
      </c>
      <c r="T429" s="35">
        <v>0</v>
      </c>
      <c r="U429" s="35" t="s">
        <v>211</v>
      </c>
      <c r="V429" s="35"/>
      <c r="W429" s="199" t="s">
        <v>215</v>
      </c>
      <c r="X429" s="34">
        <v>1</v>
      </c>
      <c r="Y429" s="14"/>
      <c r="Z429" s="14" t="s">
        <v>140</v>
      </c>
      <c r="AA429" s="191" t="s">
        <v>540</v>
      </c>
      <c r="AB429" s="26"/>
      <c r="AC429" s="199" t="s">
        <v>214</v>
      </c>
      <c r="AD429" s="532">
        <v>90</v>
      </c>
      <c r="AE429" s="533">
        <v>87</v>
      </c>
      <c r="AF429" s="533" t="s">
        <v>215</v>
      </c>
      <c r="AG429" s="199" t="s">
        <v>215</v>
      </c>
      <c r="AH429" s="15" t="s">
        <v>215</v>
      </c>
      <c r="AI429" s="14" t="s">
        <v>210</v>
      </c>
      <c r="AJ429" s="14" t="s">
        <v>215</v>
      </c>
      <c r="AK429" s="14" t="s">
        <v>215</v>
      </c>
      <c r="AL429" s="198" t="s">
        <v>541</v>
      </c>
      <c r="AM429" s="14" t="s">
        <v>541</v>
      </c>
      <c r="AN429" s="14">
        <v>115</v>
      </c>
      <c r="AO429" s="14">
        <v>0.906</v>
      </c>
      <c r="AP429" s="14">
        <v>1.895</v>
      </c>
      <c r="AQ429" s="14">
        <v>13.42</v>
      </c>
      <c r="AR429" s="188"/>
    </row>
    <row r="430" spans="1:44" s="5" customFormat="1" ht="25.5">
      <c r="A430" s="267"/>
      <c r="B430" s="268">
        <v>446</v>
      </c>
      <c r="C430" s="570"/>
      <c r="D430" s="182"/>
      <c r="E430" s="184">
        <v>39658</v>
      </c>
      <c r="F430" s="182" t="s">
        <v>216</v>
      </c>
      <c r="G430" s="182" t="s">
        <v>217</v>
      </c>
      <c r="H430" s="35" t="s">
        <v>535</v>
      </c>
      <c r="I430" s="191" t="s">
        <v>219</v>
      </c>
      <c r="J430" s="35" t="s">
        <v>546</v>
      </c>
      <c r="K430" s="199">
        <v>1</v>
      </c>
      <c r="L430" s="34" t="s">
        <v>543</v>
      </c>
      <c r="M430" s="14">
        <v>2</v>
      </c>
      <c r="N430" s="479">
        <v>2.4</v>
      </c>
      <c r="O430" s="14" t="s">
        <v>548</v>
      </c>
      <c r="P430" s="14">
        <v>4096</v>
      </c>
      <c r="Q430" s="43">
        <v>4</v>
      </c>
      <c r="R430" s="14">
        <v>1</v>
      </c>
      <c r="S430" s="35" t="s">
        <v>547</v>
      </c>
      <c r="T430" s="35">
        <v>0</v>
      </c>
      <c r="U430" s="35" t="s">
        <v>211</v>
      </c>
      <c r="V430" s="35"/>
      <c r="W430" s="199" t="s">
        <v>215</v>
      </c>
      <c r="X430" s="34">
        <v>1</v>
      </c>
      <c r="Y430" s="14"/>
      <c r="Z430" s="14" t="s">
        <v>140</v>
      </c>
      <c r="AA430" s="191" t="s">
        <v>540</v>
      </c>
      <c r="AB430" s="26"/>
      <c r="AC430" s="199" t="s">
        <v>214</v>
      </c>
      <c r="AD430" s="532">
        <v>90</v>
      </c>
      <c r="AE430" s="533">
        <v>87</v>
      </c>
      <c r="AF430" s="533" t="s">
        <v>215</v>
      </c>
      <c r="AG430" s="199" t="s">
        <v>215</v>
      </c>
      <c r="AH430" s="15" t="s">
        <v>215</v>
      </c>
      <c r="AI430" s="14" t="s">
        <v>210</v>
      </c>
      <c r="AJ430" s="14" t="s">
        <v>215</v>
      </c>
      <c r="AK430" s="14" t="s">
        <v>215</v>
      </c>
      <c r="AL430" s="198" t="s">
        <v>541</v>
      </c>
      <c r="AM430" s="14" t="s">
        <v>541</v>
      </c>
      <c r="AN430" s="14">
        <v>115</v>
      </c>
      <c r="AO430" s="14">
        <v>0.931</v>
      </c>
      <c r="AP430" s="14">
        <v>1.933</v>
      </c>
      <c r="AQ430" s="14">
        <v>12.12</v>
      </c>
      <c r="AR430" s="188"/>
    </row>
    <row r="431" spans="1:44" s="5" customFormat="1" ht="25.5">
      <c r="A431" s="267"/>
      <c r="B431" s="268">
        <v>447</v>
      </c>
      <c r="C431" s="570"/>
      <c r="D431" s="183"/>
      <c r="E431" s="184">
        <v>39665</v>
      </c>
      <c r="F431" s="183" t="s">
        <v>216</v>
      </c>
      <c r="G431" s="183" t="s">
        <v>217</v>
      </c>
      <c r="H431" s="35" t="s">
        <v>535</v>
      </c>
      <c r="I431" s="253" t="s">
        <v>219</v>
      </c>
      <c r="J431" s="35" t="s">
        <v>546</v>
      </c>
      <c r="K431" s="199">
        <v>1</v>
      </c>
      <c r="L431" s="196" t="s">
        <v>549</v>
      </c>
      <c r="M431" s="14">
        <v>2</v>
      </c>
      <c r="N431" s="479">
        <v>2.4</v>
      </c>
      <c r="O431" s="192" t="s">
        <v>550</v>
      </c>
      <c r="P431" s="14">
        <v>4096</v>
      </c>
      <c r="Q431" s="43">
        <v>4</v>
      </c>
      <c r="R431" s="14">
        <v>1</v>
      </c>
      <c r="S431" s="35" t="s">
        <v>551</v>
      </c>
      <c r="T431" s="35">
        <v>0</v>
      </c>
      <c r="U431" s="35"/>
      <c r="V431" s="35"/>
      <c r="W431" s="317" t="s">
        <v>215</v>
      </c>
      <c r="X431" s="34">
        <v>1</v>
      </c>
      <c r="Y431" s="192"/>
      <c r="Z431" s="192" t="s">
        <v>140</v>
      </c>
      <c r="AA431" s="191" t="s">
        <v>540</v>
      </c>
      <c r="AB431" s="26"/>
      <c r="AC431" s="199" t="s">
        <v>214</v>
      </c>
      <c r="AD431" s="532">
        <v>65</v>
      </c>
      <c r="AE431" s="533">
        <v>87</v>
      </c>
      <c r="AF431" s="534" t="s">
        <v>210</v>
      </c>
      <c r="AG431" s="199" t="s">
        <v>215</v>
      </c>
      <c r="AH431" s="15" t="s">
        <v>215</v>
      </c>
      <c r="AI431" s="14" t="s">
        <v>210</v>
      </c>
      <c r="AJ431" s="14" t="s">
        <v>215</v>
      </c>
      <c r="AK431" s="14" t="s">
        <v>215</v>
      </c>
      <c r="AL431" s="198" t="s">
        <v>541</v>
      </c>
      <c r="AM431" s="14" t="s">
        <v>541</v>
      </c>
      <c r="AN431" s="14">
        <v>115</v>
      </c>
      <c r="AO431" s="14">
        <v>0.931</v>
      </c>
      <c r="AP431" s="14">
        <v>1.933</v>
      </c>
      <c r="AQ431" s="14">
        <v>12.14</v>
      </c>
      <c r="AR431" s="188"/>
    </row>
    <row r="432" spans="1:44" ht="25.5">
      <c r="A432" s="267"/>
      <c r="B432" s="268">
        <v>448</v>
      </c>
      <c r="C432" s="570"/>
      <c r="D432" s="182"/>
      <c r="E432" s="184">
        <v>39686</v>
      </c>
      <c r="F432" s="182" t="s">
        <v>216</v>
      </c>
      <c r="G432" s="182" t="s">
        <v>217</v>
      </c>
      <c r="H432" s="35" t="s">
        <v>535</v>
      </c>
      <c r="I432" s="191" t="s">
        <v>219</v>
      </c>
      <c r="J432" s="35" t="s">
        <v>542</v>
      </c>
      <c r="K432" s="199">
        <v>1</v>
      </c>
      <c r="L432" s="34" t="s">
        <v>552</v>
      </c>
      <c r="M432" s="14">
        <v>2</v>
      </c>
      <c r="N432" s="479">
        <v>2.53</v>
      </c>
      <c r="O432" s="14" t="s">
        <v>553</v>
      </c>
      <c r="P432" s="14">
        <v>4096</v>
      </c>
      <c r="Q432" s="43">
        <v>4</v>
      </c>
      <c r="R432" s="14">
        <v>1</v>
      </c>
      <c r="S432" s="35" t="s">
        <v>545</v>
      </c>
      <c r="T432" s="35">
        <v>0</v>
      </c>
      <c r="U432" s="35" t="s">
        <v>211</v>
      </c>
      <c r="V432" s="35"/>
      <c r="W432" s="199" t="s">
        <v>215</v>
      </c>
      <c r="X432" s="34">
        <v>1</v>
      </c>
      <c r="Y432" s="14"/>
      <c r="Z432" s="14" t="s">
        <v>140</v>
      </c>
      <c r="AA432" s="191" t="s">
        <v>540</v>
      </c>
      <c r="AB432" s="26"/>
      <c r="AC432" s="199" t="s">
        <v>214</v>
      </c>
      <c r="AD432" s="532">
        <v>90</v>
      </c>
      <c r="AE432" s="533">
        <v>87</v>
      </c>
      <c r="AF432" s="533" t="s">
        <v>215</v>
      </c>
      <c r="AG432" s="199" t="s">
        <v>215</v>
      </c>
      <c r="AH432" s="15" t="s">
        <v>215</v>
      </c>
      <c r="AI432" s="14" t="s">
        <v>210</v>
      </c>
      <c r="AJ432" s="14" t="s">
        <v>215</v>
      </c>
      <c r="AK432" s="14" t="s">
        <v>215</v>
      </c>
      <c r="AL432" s="198" t="s">
        <v>541</v>
      </c>
      <c r="AM432" s="14" t="s">
        <v>541</v>
      </c>
      <c r="AN432" s="14">
        <v>115</v>
      </c>
      <c r="AO432" s="14">
        <v>0.795</v>
      </c>
      <c r="AP432" s="14">
        <v>1.811</v>
      </c>
      <c r="AQ432" s="14">
        <v>12.23</v>
      </c>
      <c r="AR432" s="188"/>
    </row>
    <row r="433" spans="1:44" s="3" customFormat="1" ht="25.5">
      <c r="A433" s="267"/>
      <c r="B433" s="268">
        <v>449</v>
      </c>
      <c r="C433" s="161"/>
      <c r="D433" s="155"/>
      <c r="E433" s="219">
        <v>39654</v>
      </c>
      <c r="F433" s="155" t="s">
        <v>216</v>
      </c>
      <c r="G433" s="155" t="s">
        <v>217</v>
      </c>
      <c r="H433" s="224" t="s">
        <v>535</v>
      </c>
      <c r="I433" s="154" t="s">
        <v>219</v>
      </c>
      <c r="J433" s="224" t="s">
        <v>536</v>
      </c>
      <c r="K433" s="236">
        <v>1</v>
      </c>
      <c r="L433" s="157" t="s">
        <v>554</v>
      </c>
      <c r="M433" s="156">
        <v>2</v>
      </c>
      <c r="N433" s="480">
        <v>2.8</v>
      </c>
      <c r="O433" s="156" t="s">
        <v>555</v>
      </c>
      <c r="P433" s="14">
        <v>2048</v>
      </c>
      <c r="Q433" s="43">
        <v>2</v>
      </c>
      <c r="R433" s="156">
        <v>1</v>
      </c>
      <c r="S433" s="224" t="s">
        <v>545</v>
      </c>
      <c r="T433" s="224">
        <v>0</v>
      </c>
      <c r="U433" s="224"/>
      <c r="V433" s="224"/>
      <c r="W433" s="236" t="s">
        <v>215</v>
      </c>
      <c r="X433" s="157">
        <v>1</v>
      </c>
      <c r="Y433" s="156"/>
      <c r="Z433" s="156" t="s">
        <v>140</v>
      </c>
      <c r="AA433" s="154" t="s">
        <v>540</v>
      </c>
      <c r="AB433" s="230"/>
      <c r="AC433" s="236" t="s">
        <v>214</v>
      </c>
      <c r="AD433" s="535">
        <v>90</v>
      </c>
      <c r="AE433" s="536">
        <v>87</v>
      </c>
      <c r="AF433" s="536" t="s">
        <v>215</v>
      </c>
      <c r="AG433" s="236" t="s">
        <v>215</v>
      </c>
      <c r="AH433" s="277" t="s">
        <v>215</v>
      </c>
      <c r="AI433" s="156" t="s">
        <v>210</v>
      </c>
      <c r="AJ433" s="156" t="s">
        <v>215</v>
      </c>
      <c r="AK433" s="156" t="s">
        <v>215</v>
      </c>
      <c r="AL433" s="156" t="s">
        <v>541</v>
      </c>
      <c r="AM433" s="212" t="s">
        <v>541</v>
      </c>
      <c r="AN433" s="157">
        <v>115</v>
      </c>
      <c r="AO433" s="156">
        <v>0.84</v>
      </c>
      <c r="AP433" s="156">
        <v>1.24</v>
      </c>
      <c r="AQ433" s="236">
        <v>11.03</v>
      </c>
      <c r="AR433" s="243"/>
    </row>
    <row r="434" spans="1:44" s="5" customFormat="1" ht="25.5">
      <c r="A434" s="267"/>
      <c r="B434" s="268">
        <v>450</v>
      </c>
      <c r="C434" s="161"/>
      <c r="D434" s="155"/>
      <c r="E434" s="219">
        <v>39626</v>
      </c>
      <c r="F434" s="155" t="s">
        <v>216</v>
      </c>
      <c r="G434" s="155" t="s">
        <v>217</v>
      </c>
      <c r="H434" s="224" t="s">
        <v>535</v>
      </c>
      <c r="I434" s="154" t="s">
        <v>219</v>
      </c>
      <c r="J434" s="224" t="s">
        <v>556</v>
      </c>
      <c r="K434" s="236">
        <v>1</v>
      </c>
      <c r="L434" s="157" t="s">
        <v>554</v>
      </c>
      <c r="M434" s="156">
        <v>2</v>
      </c>
      <c r="N434" s="480">
        <v>2.8</v>
      </c>
      <c r="O434" s="156" t="s">
        <v>557</v>
      </c>
      <c r="P434" s="14">
        <v>8192</v>
      </c>
      <c r="Q434" s="43">
        <v>8</v>
      </c>
      <c r="R434" s="156">
        <v>1</v>
      </c>
      <c r="S434" s="224" t="s">
        <v>551</v>
      </c>
      <c r="T434" s="224">
        <v>0</v>
      </c>
      <c r="U434" s="224"/>
      <c r="V434" s="224"/>
      <c r="W434" s="236" t="s">
        <v>215</v>
      </c>
      <c r="X434" s="157">
        <v>1</v>
      </c>
      <c r="Y434" s="156"/>
      <c r="Z434" s="156" t="s">
        <v>140</v>
      </c>
      <c r="AA434" s="154" t="s">
        <v>540</v>
      </c>
      <c r="AB434" s="230"/>
      <c r="AC434" s="236" t="s">
        <v>214</v>
      </c>
      <c r="AD434" s="535">
        <v>90</v>
      </c>
      <c r="AE434" s="536">
        <v>87</v>
      </c>
      <c r="AF434" s="536" t="s">
        <v>215</v>
      </c>
      <c r="AG434" s="236" t="s">
        <v>215</v>
      </c>
      <c r="AH434" s="277" t="s">
        <v>215</v>
      </c>
      <c r="AI434" s="156" t="s">
        <v>210</v>
      </c>
      <c r="AJ434" s="156" t="s">
        <v>215</v>
      </c>
      <c r="AK434" s="156" t="s">
        <v>215</v>
      </c>
      <c r="AL434" s="156" t="s">
        <v>541</v>
      </c>
      <c r="AM434" s="212" t="s">
        <v>541</v>
      </c>
      <c r="AN434" s="157">
        <v>115</v>
      </c>
      <c r="AO434" s="156">
        <v>0.783</v>
      </c>
      <c r="AP434" s="156">
        <v>1.98</v>
      </c>
      <c r="AQ434" s="236">
        <v>17.02</v>
      </c>
      <c r="AR434" s="243"/>
    </row>
    <row r="435" spans="1:44" s="144" customFormat="1" ht="25.5">
      <c r="A435" s="267"/>
      <c r="B435" s="268">
        <v>451</v>
      </c>
      <c r="C435" s="161"/>
      <c r="D435" s="155"/>
      <c r="E435" s="219">
        <v>39626</v>
      </c>
      <c r="F435" s="155" t="s">
        <v>216</v>
      </c>
      <c r="G435" s="155" t="s">
        <v>217</v>
      </c>
      <c r="H435" s="224" t="s">
        <v>535</v>
      </c>
      <c r="I435" s="154" t="s">
        <v>219</v>
      </c>
      <c r="J435" s="224" t="s">
        <v>556</v>
      </c>
      <c r="K435" s="236">
        <v>1</v>
      </c>
      <c r="L435" s="157" t="s">
        <v>554</v>
      </c>
      <c r="M435" s="156">
        <v>2</v>
      </c>
      <c r="N435" s="480">
        <v>2.8</v>
      </c>
      <c r="O435" s="156" t="s">
        <v>557</v>
      </c>
      <c r="P435" s="14">
        <v>8192</v>
      </c>
      <c r="Q435" s="43">
        <v>8</v>
      </c>
      <c r="R435" s="156">
        <v>1</v>
      </c>
      <c r="S435" s="224" t="s">
        <v>551</v>
      </c>
      <c r="T435" s="224">
        <v>0</v>
      </c>
      <c r="U435" s="224"/>
      <c r="V435" s="224"/>
      <c r="W435" s="236" t="s">
        <v>215</v>
      </c>
      <c r="X435" s="157">
        <v>1</v>
      </c>
      <c r="Y435" s="156"/>
      <c r="Z435" s="156" t="s">
        <v>140</v>
      </c>
      <c r="AA435" s="154" t="s">
        <v>540</v>
      </c>
      <c r="AB435" s="230"/>
      <c r="AC435" s="236" t="s">
        <v>214</v>
      </c>
      <c r="AD435" s="535">
        <v>90</v>
      </c>
      <c r="AE435" s="536">
        <v>87</v>
      </c>
      <c r="AF435" s="536" t="s">
        <v>215</v>
      </c>
      <c r="AG435" s="236" t="s">
        <v>215</v>
      </c>
      <c r="AH435" s="277" t="s">
        <v>215</v>
      </c>
      <c r="AI435" s="156" t="s">
        <v>210</v>
      </c>
      <c r="AJ435" s="156" t="s">
        <v>215</v>
      </c>
      <c r="AK435" s="156" t="s">
        <v>215</v>
      </c>
      <c r="AL435" s="156" t="s">
        <v>541</v>
      </c>
      <c r="AM435" s="212" t="s">
        <v>541</v>
      </c>
      <c r="AN435" s="157">
        <v>115</v>
      </c>
      <c r="AO435" s="156">
        <v>0.781</v>
      </c>
      <c r="AP435" s="156">
        <v>1.89</v>
      </c>
      <c r="AQ435" s="236">
        <v>15.05</v>
      </c>
      <c r="AR435" s="243"/>
    </row>
    <row r="436" spans="1:44" ht="25.5">
      <c r="A436" s="267"/>
      <c r="B436" s="268">
        <v>452</v>
      </c>
      <c r="C436" s="161"/>
      <c r="D436" s="155"/>
      <c r="E436" s="219">
        <v>39626</v>
      </c>
      <c r="F436" s="155" t="s">
        <v>216</v>
      </c>
      <c r="G436" s="155" t="s">
        <v>217</v>
      </c>
      <c r="H436" s="224" t="s">
        <v>535</v>
      </c>
      <c r="I436" s="154" t="s">
        <v>219</v>
      </c>
      <c r="J436" s="224" t="s">
        <v>556</v>
      </c>
      <c r="K436" s="236">
        <v>1</v>
      </c>
      <c r="L436" s="157" t="s">
        <v>554</v>
      </c>
      <c r="M436" s="156">
        <v>2</v>
      </c>
      <c r="N436" s="480">
        <v>2.8</v>
      </c>
      <c r="O436" s="156" t="s">
        <v>550</v>
      </c>
      <c r="P436" s="156">
        <v>4096</v>
      </c>
      <c r="Q436" s="43">
        <v>4</v>
      </c>
      <c r="R436" s="156">
        <v>1</v>
      </c>
      <c r="S436" s="224" t="s">
        <v>551</v>
      </c>
      <c r="T436" s="224">
        <v>0</v>
      </c>
      <c r="U436" s="224"/>
      <c r="V436" s="224"/>
      <c r="W436" s="236" t="s">
        <v>215</v>
      </c>
      <c r="X436" s="157">
        <v>1</v>
      </c>
      <c r="Y436" s="156"/>
      <c r="Z436" s="156" t="s">
        <v>140</v>
      </c>
      <c r="AA436" s="154" t="s">
        <v>540</v>
      </c>
      <c r="AB436" s="230"/>
      <c r="AC436" s="236" t="s">
        <v>214</v>
      </c>
      <c r="AD436" s="535">
        <v>90</v>
      </c>
      <c r="AE436" s="536">
        <v>87</v>
      </c>
      <c r="AF436" s="536" t="s">
        <v>215</v>
      </c>
      <c r="AG436" s="236" t="s">
        <v>215</v>
      </c>
      <c r="AH436" s="277" t="s">
        <v>215</v>
      </c>
      <c r="AI436" s="156" t="s">
        <v>210</v>
      </c>
      <c r="AJ436" s="156" t="s">
        <v>215</v>
      </c>
      <c r="AK436" s="156" t="s">
        <v>215</v>
      </c>
      <c r="AL436" s="156" t="s">
        <v>541</v>
      </c>
      <c r="AM436" s="212" t="s">
        <v>541</v>
      </c>
      <c r="AN436" s="157">
        <v>115</v>
      </c>
      <c r="AO436" s="156">
        <v>0.788</v>
      </c>
      <c r="AP436" s="156">
        <v>1.89</v>
      </c>
      <c r="AQ436" s="236">
        <v>14.72</v>
      </c>
      <c r="AR436" s="243"/>
    </row>
    <row r="437" spans="1:44" ht="25.5">
      <c r="A437" s="267"/>
      <c r="B437" s="268">
        <v>453</v>
      </c>
      <c r="C437" s="161"/>
      <c r="D437" s="155"/>
      <c r="E437" s="219">
        <v>39626</v>
      </c>
      <c r="F437" s="155" t="s">
        <v>216</v>
      </c>
      <c r="G437" s="155" t="s">
        <v>217</v>
      </c>
      <c r="H437" s="224" t="s">
        <v>535</v>
      </c>
      <c r="I437" s="154" t="s">
        <v>219</v>
      </c>
      <c r="J437" s="224" t="s">
        <v>556</v>
      </c>
      <c r="K437" s="236">
        <v>1</v>
      </c>
      <c r="L437" s="157" t="s">
        <v>560</v>
      </c>
      <c r="M437" s="156">
        <v>2</v>
      </c>
      <c r="N437" s="480">
        <v>2.53</v>
      </c>
      <c r="O437" s="156" t="s">
        <v>550</v>
      </c>
      <c r="P437" s="156">
        <v>4096</v>
      </c>
      <c r="Q437" s="43">
        <v>4</v>
      </c>
      <c r="R437" s="156">
        <v>1</v>
      </c>
      <c r="S437" s="224" t="s">
        <v>551</v>
      </c>
      <c r="T437" s="224">
        <v>0</v>
      </c>
      <c r="U437" s="224"/>
      <c r="V437" s="224"/>
      <c r="W437" s="236" t="s">
        <v>215</v>
      </c>
      <c r="X437" s="157">
        <v>1</v>
      </c>
      <c r="Y437" s="156"/>
      <c r="Z437" s="156" t="s">
        <v>140</v>
      </c>
      <c r="AA437" s="154" t="s">
        <v>540</v>
      </c>
      <c r="AB437" s="230"/>
      <c r="AC437" s="236" t="s">
        <v>214</v>
      </c>
      <c r="AD437" s="535">
        <v>90</v>
      </c>
      <c r="AE437" s="536">
        <v>87</v>
      </c>
      <c r="AF437" s="536" t="s">
        <v>215</v>
      </c>
      <c r="AG437" s="236" t="s">
        <v>215</v>
      </c>
      <c r="AH437" s="277" t="s">
        <v>215</v>
      </c>
      <c r="AI437" s="156" t="s">
        <v>210</v>
      </c>
      <c r="AJ437" s="156" t="s">
        <v>215</v>
      </c>
      <c r="AK437" s="156" t="s">
        <v>215</v>
      </c>
      <c r="AL437" s="156" t="s">
        <v>541</v>
      </c>
      <c r="AM437" s="212" t="s">
        <v>541</v>
      </c>
      <c r="AN437" s="157">
        <v>115</v>
      </c>
      <c r="AO437" s="156">
        <v>0.785</v>
      </c>
      <c r="AP437" s="156">
        <v>1.91</v>
      </c>
      <c r="AQ437" s="236">
        <v>14.72</v>
      </c>
      <c r="AR437" s="243"/>
    </row>
    <row r="438" spans="1:44" ht="25.5">
      <c r="A438" s="267"/>
      <c r="B438" s="268">
        <v>454</v>
      </c>
      <c r="C438" s="161"/>
      <c r="D438" s="155"/>
      <c r="E438" s="219">
        <v>39626</v>
      </c>
      <c r="F438" s="155" t="s">
        <v>216</v>
      </c>
      <c r="G438" s="155" t="s">
        <v>217</v>
      </c>
      <c r="H438" s="224" t="s">
        <v>535</v>
      </c>
      <c r="I438" s="154" t="s">
        <v>219</v>
      </c>
      <c r="J438" s="224" t="s">
        <v>556</v>
      </c>
      <c r="K438" s="236">
        <v>1</v>
      </c>
      <c r="L438" s="157" t="s">
        <v>560</v>
      </c>
      <c r="M438" s="156">
        <v>2</v>
      </c>
      <c r="N438" s="480">
        <v>2.53</v>
      </c>
      <c r="O438" s="156" t="s">
        <v>550</v>
      </c>
      <c r="P438" s="156">
        <v>4096</v>
      </c>
      <c r="Q438" s="43">
        <v>4</v>
      </c>
      <c r="R438" s="156">
        <v>1</v>
      </c>
      <c r="S438" s="224" t="s">
        <v>551</v>
      </c>
      <c r="T438" s="224">
        <v>0</v>
      </c>
      <c r="U438" s="224"/>
      <c r="V438" s="224"/>
      <c r="W438" s="236" t="s">
        <v>215</v>
      </c>
      <c r="X438" s="157">
        <v>1</v>
      </c>
      <c r="Y438" s="156"/>
      <c r="Z438" s="156" t="s">
        <v>140</v>
      </c>
      <c r="AA438" s="154" t="s">
        <v>540</v>
      </c>
      <c r="AB438" s="230"/>
      <c r="AC438" s="236" t="s">
        <v>214</v>
      </c>
      <c r="AD438" s="535">
        <v>90</v>
      </c>
      <c r="AE438" s="536">
        <v>87</v>
      </c>
      <c r="AF438" s="536" t="s">
        <v>215</v>
      </c>
      <c r="AG438" s="236" t="s">
        <v>215</v>
      </c>
      <c r="AH438" s="277" t="s">
        <v>215</v>
      </c>
      <c r="AI438" s="156" t="s">
        <v>210</v>
      </c>
      <c r="AJ438" s="156" t="s">
        <v>215</v>
      </c>
      <c r="AK438" s="156" t="s">
        <v>215</v>
      </c>
      <c r="AL438" s="156" t="s">
        <v>541</v>
      </c>
      <c r="AM438" s="212" t="s">
        <v>541</v>
      </c>
      <c r="AN438" s="157">
        <v>115</v>
      </c>
      <c r="AO438" s="156">
        <v>0.784</v>
      </c>
      <c r="AP438" s="156">
        <v>1.87</v>
      </c>
      <c r="AQ438" s="236">
        <v>14.32</v>
      </c>
      <c r="AR438" s="243"/>
    </row>
    <row r="439" spans="1:44" ht="12.75">
      <c r="A439" s="267"/>
      <c r="B439" s="268">
        <v>455</v>
      </c>
      <c r="C439" s="161"/>
      <c r="D439" s="155"/>
      <c r="E439" s="219">
        <v>39626</v>
      </c>
      <c r="F439" s="155" t="s">
        <v>216</v>
      </c>
      <c r="G439" s="223" t="s">
        <v>273</v>
      </c>
      <c r="H439" s="224" t="s">
        <v>535</v>
      </c>
      <c r="I439" s="154" t="s">
        <v>219</v>
      </c>
      <c r="J439" s="224" t="s">
        <v>561</v>
      </c>
      <c r="K439" s="236">
        <v>1</v>
      </c>
      <c r="L439" s="157" t="s">
        <v>554</v>
      </c>
      <c r="M439" s="156">
        <v>2</v>
      </c>
      <c r="N439" s="480">
        <v>2.8</v>
      </c>
      <c r="O439" s="225" t="s">
        <v>562</v>
      </c>
      <c r="P439" s="156">
        <v>8192</v>
      </c>
      <c r="Q439" s="43">
        <v>8</v>
      </c>
      <c r="R439" s="156">
        <v>1</v>
      </c>
      <c r="S439" s="224" t="s">
        <v>551</v>
      </c>
      <c r="T439" s="224">
        <v>0</v>
      </c>
      <c r="U439" s="224"/>
      <c r="V439" s="224"/>
      <c r="W439" s="236" t="s">
        <v>215</v>
      </c>
      <c r="X439" s="157">
        <v>1</v>
      </c>
      <c r="Y439" s="156"/>
      <c r="Z439" s="225" t="s">
        <v>563</v>
      </c>
      <c r="AA439" s="230"/>
      <c r="AB439" s="230"/>
      <c r="AC439" s="236" t="s">
        <v>214</v>
      </c>
      <c r="AD439" s="535">
        <v>130</v>
      </c>
      <c r="AE439" s="536">
        <v>87</v>
      </c>
      <c r="AF439" s="536" t="s">
        <v>215</v>
      </c>
      <c r="AG439" s="236" t="s">
        <v>215</v>
      </c>
      <c r="AH439" s="277" t="s">
        <v>215</v>
      </c>
      <c r="AI439" s="156" t="s">
        <v>210</v>
      </c>
      <c r="AJ439" s="156" t="s">
        <v>215</v>
      </c>
      <c r="AK439" s="156" t="s">
        <v>215</v>
      </c>
      <c r="AL439" s="156" t="s">
        <v>541</v>
      </c>
      <c r="AM439" s="212" t="s">
        <v>541</v>
      </c>
      <c r="AN439" s="157">
        <v>115</v>
      </c>
      <c r="AO439" s="156">
        <v>0.781</v>
      </c>
      <c r="AP439" s="156">
        <v>1.98</v>
      </c>
      <c r="AQ439" s="236">
        <v>20.1</v>
      </c>
      <c r="AR439" s="243"/>
    </row>
    <row r="440" spans="1:44" ht="12.75">
      <c r="A440" s="267"/>
      <c r="B440" s="268">
        <v>456</v>
      </c>
      <c r="C440" s="161"/>
      <c r="D440" s="223"/>
      <c r="E440" s="219">
        <v>39626</v>
      </c>
      <c r="F440" s="155" t="s">
        <v>216</v>
      </c>
      <c r="G440" s="223" t="s">
        <v>273</v>
      </c>
      <c r="H440" s="224" t="s">
        <v>535</v>
      </c>
      <c r="I440" s="154" t="s">
        <v>219</v>
      </c>
      <c r="J440" s="224" t="s">
        <v>561</v>
      </c>
      <c r="K440" s="236">
        <v>1</v>
      </c>
      <c r="L440" s="157" t="s">
        <v>554</v>
      </c>
      <c r="M440" s="156">
        <v>2</v>
      </c>
      <c r="N440" s="480">
        <v>2.8</v>
      </c>
      <c r="O440" s="225" t="s">
        <v>562</v>
      </c>
      <c r="P440" s="156">
        <v>8192</v>
      </c>
      <c r="Q440" s="43">
        <v>8</v>
      </c>
      <c r="R440" s="156">
        <v>1</v>
      </c>
      <c r="S440" s="224" t="s">
        <v>551</v>
      </c>
      <c r="T440" s="224">
        <v>0</v>
      </c>
      <c r="U440" s="224"/>
      <c r="V440" s="224"/>
      <c r="W440" s="236" t="s">
        <v>215</v>
      </c>
      <c r="X440" s="157">
        <v>1</v>
      </c>
      <c r="Y440" s="156"/>
      <c r="Z440" s="225" t="s">
        <v>563</v>
      </c>
      <c r="AA440" s="230"/>
      <c r="AB440" s="230"/>
      <c r="AC440" s="236" t="s">
        <v>214</v>
      </c>
      <c r="AD440" s="535">
        <v>130</v>
      </c>
      <c r="AE440" s="536">
        <v>87</v>
      </c>
      <c r="AF440" s="536" t="s">
        <v>215</v>
      </c>
      <c r="AG440" s="236" t="s">
        <v>215</v>
      </c>
      <c r="AH440" s="277" t="s">
        <v>215</v>
      </c>
      <c r="AI440" s="156" t="s">
        <v>210</v>
      </c>
      <c r="AJ440" s="156" t="s">
        <v>215</v>
      </c>
      <c r="AK440" s="156" t="s">
        <v>215</v>
      </c>
      <c r="AL440" s="156" t="s">
        <v>541</v>
      </c>
      <c r="AM440" s="212" t="s">
        <v>541</v>
      </c>
      <c r="AN440" s="157">
        <v>115</v>
      </c>
      <c r="AO440" s="156">
        <v>0.781</v>
      </c>
      <c r="AP440" s="156">
        <v>1.98</v>
      </c>
      <c r="AQ440" s="236">
        <v>20.1</v>
      </c>
      <c r="AR440" s="243"/>
    </row>
    <row r="441" spans="1:44" ht="25.5">
      <c r="A441" s="267"/>
      <c r="B441" s="268">
        <v>457</v>
      </c>
      <c r="C441" s="161"/>
      <c r="D441" s="155"/>
      <c r="E441" s="219">
        <v>39626</v>
      </c>
      <c r="F441" s="155" t="s">
        <v>216</v>
      </c>
      <c r="G441" s="155" t="s">
        <v>273</v>
      </c>
      <c r="H441" s="224" t="s">
        <v>535</v>
      </c>
      <c r="I441" s="154" t="s">
        <v>219</v>
      </c>
      <c r="J441" s="224" t="s">
        <v>542</v>
      </c>
      <c r="K441" s="236">
        <v>1</v>
      </c>
      <c r="L441" s="157" t="s">
        <v>564</v>
      </c>
      <c r="M441" s="156">
        <v>2</v>
      </c>
      <c r="N441" s="480">
        <v>2.8</v>
      </c>
      <c r="O441" s="156" t="s">
        <v>557</v>
      </c>
      <c r="P441" s="156">
        <v>8192</v>
      </c>
      <c r="Q441" s="43">
        <v>8</v>
      </c>
      <c r="R441" s="156">
        <v>1</v>
      </c>
      <c r="S441" s="224" t="s">
        <v>551</v>
      </c>
      <c r="T441" s="224">
        <v>0</v>
      </c>
      <c r="U441" s="224"/>
      <c r="V441" s="224"/>
      <c r="W441" s="236" t="s">
        <v>215</v>
      </c>
      <c r="X441" s="157">
        <v>1</v>
      </c>
      <c r="Y441" s="156"/>
      <c r="Z441" s="156" t="s">
        <v>565</v>
      </c>
      <c r="AA441" s="154" t="s">
        <v>540</v>
      </c>
      <c r="AB441" s="230"/>
      <c r="AC441" s="236" t="s">
        <v>214</v>
      </c>
      <c r="AD441" s="535">
        <v>130</v>
      </c>
      <c r="AE441" s="536">
        <v>87</v>
      </c>
      <c r="AF441" s="536" t="s">
        <v>215</v>
      </c>
      <c r="AG441" s="236" t="s">
        <v>215</v>
      </c>
      <c r="AH441" s="277" t="s">
        <v>215</v>
      </c>
      <c r="AI441" s="156" t="s">
        <v>210</v>
      </c>
      <c r="AJ441" s="156" t="s">
        <v>215</v>
      </c>
      <c r="AK441" s="156" t="s">
        <v>215</v>
      </c>
      <c r="AL441" s="156" t="s">
        <v>541</v>
      </c>
      <c r="AM441" s="212" t="s">
        <v>541</v>
      </c>
      <c r="AN441" s="157">
        <v>115</v>
      </c>
      <c r="AO441" s="156">
        <v>0.783</v>
      </c>
      <c r="AP441" s="156">
        <v>1.98</v>
      </c>
      <c r="AQ441" s="236">
        <v>20.2</v>
      </c>
      <c r="AR441" s="243"/>
    </row>
    <row r="442" spans="1:44" s="5" customFormat="1" ht="25.5">
      <c r="A442" s="267"/>
      <c r="B442" s="268">
        <v>458</v>
      </c>
      <c r="C442" s="161"/>
      <c r="D442" s="155"/>
      <c r="E442" s="158">
        <v>39623</v>
      </c>
      <c r="F442" s="155" t="s">
        <v>216</v>
      </c>
      <c r="G442" s="155" t="s">
        <v>273</v>
      </c>
      <c r="H442" s="224" t="s">
        <v>535</v>
      </c>
      <c r="I442" s="154" t="s">
        <v>219</v>
      </c>
      <c r="J442" s="154" t="s">
        <v>536</v>
      </c>
      <c r="K442" s="162">
        <v>1</v>
      </c>
      <c r="L442" s="161" t="s">
        <v>566</v>
      </c>
      <c r="M442" s="159">
        <v>2</v>
      </c>
      <c r="N442" s="481">
        <v>3.06</v>
      </c>
      <c r="O442" s="155" t="s">
        <v>567</v>
      </c>
      <c r="P442" s="155">
        <v>2048</v>
      </c>
      <c r="Q442" s="43">
        <v>2</v>
      </c>
      <c r="R442" s="155">
        <v>1</v>
      </c>
      <c r="S442" s="154" t="s">
        <v>568</v>
      </c>
      <c r="T442" s="160">
        <v>0</v>
      </c>
      <c r="U442" s="160"/>
      <c r="V442" s="160"/>
      <c r="W442" s="261" t="s">
        <v>215</v>
      </c>
      <c r="X442" s="301">
        <v>1</v>
      </c>
      <c r="Y442" s="159"/>
      <c r="Z442" s="155" t="s">
        <v>569</v>
      </c>
      <c r="AA442" s="154" t="s">
        <v>570</v>
      </c>
      <c r="AB442" s="160"/>
      <c r="AC442" s="236" t="s">
        <v>214</v>
      </c>
      <c r="AD442" s="537">
        <v>130</v>
      </c>
      <c r="AE442" s="538">
        <v>87</v>
      </c>
      <c r="AF442" s="539" t="s">
        <v>215</v>
      </c>
      <c r="AG442" s="236" t="s">
        <v>215</v>
      </c>
      <c r="AH442" s="277" t="s">
        <v>215</v>
      </c>
      <c r="AI442" s="156" t="s">
        <v>210</v>
      </c>
      <c r="AJ442" s="156" t="s">
        <v>215</v>
      </c>
      <c r="AK442" s="156" t="s">
        <v>215</v>
      </c>
      <c r="AL442" s="156" t="s">
        <v>541</v>
      </c>
      <c r="AM442" s="212" t="s">
        <v>541</v>
      </c>
      <c r="AN442" s="157">
        <v>115</v>
      </c>
      <c r="AO442" s="159">
        <v>1.11</v>
      </c>
      <c r="AP442" s="159">
        <v>1.47</v>
      </c>
      <c r="AQ442" s="162">
        <v>48.97</v>
      </c>
      <c r="AR442" s="163"/>
    </row>
    <row r="443" spans="1:44" s="5" customFormat="1" ht="38.25">
      <c r="A443" s="267"/>
      <c r="B443" s="268">
        <v>459</v>
      </c>
      <c r="C443" s="161"/>
      <c r="D443" s="155"/>
      <c r="E443" s="158">
        <v>39658</v>
      </c>
      <c r="F443" s="155" t="s">
        <v>216</v>
      </c>
      <c r="G443" s="155" t="s">
        <v>217</v>
      </c>
      <c r="H443" s="224" t="s">
        <v>535</v>
      </c>
      <c r="I443" s="154" t="s">
        <v>219</v>
      </c>
      <c r="J443" s="154" t="s">
        <v>571</v>
      </c>
      <c r="K443" s="162">
        <v>1</v>
      </c>
      <c r="L443" s="301" t="s">
        <v>572</v>
      </c>
      <c r="M443" s="159">
        <v>2</v>
      </c>
      <c r="N443" s="481">
        <v>2.53</v>
      </c>
      <c r="O443" s="155" t="s">
        <v>567</v>
      </c>
      <c r="P443" s="155">
        <v>2048</v>
      </c>
      <c r="Q443" s="43">
        <v>2</v>
      </c>
      <c r="R443" s="155">
        <v>1</v>
      </c>
      <c r="S443" s="224" t="s">
        <v>545</v>
      </c>
      <c r="T443" s="160">
        <v>0</v>
      </c>
      <c r="U443" s="160"/>
      <c r="V443" s="160"/>
      <c r="W443" s="261" t="s">
        <v>215</v>
      </c>
      <c r="X443" s="301">
        <v>1</v>
      </c>
      <c r="Y443" s="159"/>
      <c r="Z443" s="155" t="s">
        <v>140</v>
      </c>
      <c r="AA443" s="154" t="s">
        <v>540</v>
      </c>
      <c r="AB443" s="160"/>
      <c r="AC443" s="236" t="s">
        <v>214</v>
      </c>
      <c r="AD443" s="537">
        <v>90</v>
      </c>
      <c r="AE443" s="538">
        <v>87</v>
      </c>
      <c r="AF443" s="539" t="s">
        <v>215</v>
      </c>
      <c r="AG443" s="236" t="s">
        <v>215</v>
      </c>
      <c r="AH443" s="277" t="s">
        <v>215</v>
      </c>
      <c r="AI443" s="156" t="s">
        <v>210</v>
      </c>
      <c r="AJ443" s="156" t="s">
        <v>215</v>
      </c>
      <c r="AK443" s="156" t="s">
        <v>215</v>
      </c>
      <c r="AL443" s="156" t="s">
        <v>541</v>
      </c>
      <c r="AM443" s="212" t="s">
        <v>541</v>
      </c>
      <c r="AN443" s="157">
        <v>115</v>
      </c>
      <c r="AO443" s="159">
        <v>0.65</v>
      </c>
      <c r="AP443" s="159">
        <v>1.62</v>
      </c>
      <c r="AQ443" s="162">
        <v>11.29</v>
      </c>
      <c r="AR443" s="163"/>
    </row>
    <row r="444" spans="1:44" s="5" customFormat="1" ht="38.25">
      <c r="A444" s="267"/>
      <c r="B444" s="268">
        <v>460</v>
      </c>
      <c r="C444" s="161"/>
      <c r="D444" s="155"/>
      <c r="E444" s="158">
        <v>39573</v>
      </c>
      <c r="F444" s="155" t="s">
        <v>621</v>
      </c>
      <c r="G444" s="155" t="s">
        <v>273</v>
      </c>
      <c r="H444" s="154" t="s">
        <v>573</v>
      </c>
      <c r="I444" s="284" t="s">
        <v>219</v>
      </c>
      <c r="J444" s="224" t="s">
        <v>542</v>
      </c>
      <c r="K444" s="162">
        <v>1</v>
      </c>
      <c r="L444" s="161" t="s">
        <v>574</v>
      </c>
      <c r="M444" s="159">
        <v>2</v>
      </c>
      <c r="N444" s="481">
        <v>2.6</v>
      </c>
      <c r="O444" s="156" t="s">
        <v>550</v>
      </c>
      <c r="P444" s="156">
        <v>4096</v>
      </c>
      <c r="Q444" s="43">
        <v>4</v>
      </c>
      <c r="R444" s="159">
        <v>1</v>
      </c>
      <c r="S444" s="154" t="s">
        <v>575</v>
      </c>
      <c r="T444" s="160">
        <v>0</v>
      </c>
      <c r="U444" s="160"/>
      <c r="V444" s="160"/>
      <c r="W444" s="261" t="s">
        <v>215</v>
      </c>
      <c r="X444" s="301">
        <v>1</v>
      </c>
      <c r="Y444" s="159"/>
      <c r="Z444" s="155" t="s">
        <v>140</v>
      </c>
      <c r="AA444" s="154" t="s">
        <v>540</v>
      </c>
      <c r="AB444" s="160"/>
      <c r="AC444" s="236" t="s">
        <v>214</v>
      </c>
      <c r="AD444" s="537">
        <v>65</v>
      </c>
      <c r="AE444" s="538">
        <v>87</v>
      </c>
      <c r="AF444" s="539" t="s">
        <v>215</v>
      </c>
      <c r="AG444" s="236" t="s">
        <v>215</v>
      </c>
      <c r="AH444" s="277" t="s">
        <v>215</v>
      </c>
      <c r="AI444" s="156" t="s">
        <v>210</v>
      </c>
      <c r="AJ444" s="156" t="s">
        <v>215</v>
      </c>
      <c r="AK444" s="156" t="s">
        <v>215</v>
      </c>
      <c r="AL444" s="156" t="s">
        <v>541</v>
      </c>
      <c r="AM444" s="212" t="s">
        <v>541</v>
      </c>
      <c r="AN444" s="157">
        <v>115</v>
      </c>
      <c r="AO444" s="159">
        <v>1.44</v>
      </c>
      <c r="AP444" s="159">
        <v>2.48</v>
      </c>
      <c r="AQ444" s="208">
        <v>24.72</v>
      </c>
      <c r="AR444" s="163"/>
    </row>
    <row r="445" spans="1:44" s="5" customFormat="1" ht="25.5">
      <c r="A445" s="267"/>
      <c r="B445" s="268">
        <v>461</v>
      </c>
      <c r="C445" s="161"/>
      <c r="D445" s="155"/>
      <c r="E445" s="158">
        <v>39543</v>
      </c>
      <c r="F445" s="155" t="s">
        <v>621</v>
      </c>
      <c r="G445" s="155" t="s">
        <v>273</v>
      </c>
      <c r="H445" s="154" t="s">
        <v>576</v>
      </c>
      <c r="I445" s="284" t="s">
        <v>219</v>
      </c>
      <c r="J445" s="154" t="s">
        <v>577</v>
      </c>
      <c r="K445" s="162">
        <v>1</v>
      </c>
      <c r="L445" s="161" t="s">
        <v>578</v>
      </c>
      <c r="M445" s="159">
        <v>2</v>
      </c>
      <c r="N445" s="481">
        <v>2.1</v>
      </c>
      <c r="O445" s="155" t="s">
        <v>579</v>
      </c>
      <c r="P445" s="155">
        <v>1024</v>
      </c>
      <c r="Q445" s="43">
        <v>1</v>
      </c>
      <c r="R445" s="159">
        <v>1</v>
      </c>
      <c r="S445" s="154" t="s">
        <v>568</v>
      </c>
      <c r="T445" s="160">
        <v>0</v>
      </c>
      <c r="U445" s="160"/>
      <c r="V445" s="160"/>
      <c r="W445" s="261" t="s">
        <v>215</v>
      </c>
      <c r="X445" s="301">
        <v>1</v>
      </c>
      <c r="Y445" s="159"/>
      <c r="Z445" s="155" t="s">
        <v>140</v>
      </c>
      <c r="AA445" s="154" t="s">
        <v>540</v>
      </c>
      <c r="AB445" s="160"/>
      <c r="AC445" s="261" t="s">
        <v>396</v>
      </c>
      <c r="AD445" s="537">
        <v>275</v>
      </c>
      <c r="AE445" s="538">
        <v>80</v>
      </c>
      <c r="AF445" s="539" t="s">
        <v>215</v>
      </c>
      <c r="AG445" s="236" t="s">
        <v>215</v>
      </c>
      <c r="AH445" s="277" t="s">
        <v>215</v>
      </c>
      <c r="AI445" s="156" t="s">
        <v>210</v>
      </c>
      <c r="AJ445" s="156" t="s">
        <v>215</v>
      </c>
      <c r="AK445" s="156" t="s">
        <v>215</v>
      </c>
      <c r="AL445" s="156" t="s">
        <v>541</v>
      </c>
      <c r="AM445" s="212" t="s">
        <v>541</v>
      </c>
      <c r="AN445" s="157">
        <v>115</v>
      </c>
      <c r="AO445" s="159">
        <v>1.41</v>
      </c>
      <c r="AP445" s="159">
        <v>2.09</v>
      </c>
      <c r="AQ445" s="208">
        <v>51.57</v>
      </c>
      <c r="AR445" s="163"/>
    </row>
    <row r="446" spans="1:44" s="5" customFormat="1" ht="25.5">
      <c r="A446" s="267"/>
      <c r="B446" s="268">
        <v>462</v>
      </c>
      <c r="C446" s="161"/>
      <c r="D446" s="155"/>
      <c r="E446" s="158">
        <v>39543</v>
      </c>
      <c r="F446" s="155" t="s">
        <v>621</v>
      </c>
      <c r="G446" s="155" t="s">
        <v>632</v>
      </c>
      <c r="H446" s="154" t="s">
        <v>580</v>
      </c>
      <c r="I446" s="284" t="s">
        <v>219</v>
      </c>
      <c r="J446" s="154" t="s">
        <v>577</v>
      </c>
      <c r="K446" s="162">
        <v>1</v>
      </c>
      <c r="L446" s="161" t="s">
        <v>581</v>
      </c>
      <c r="M446" s="159">
        <v>2</v>
      </c>
      <c r="N446" s="481">
        <v>2.4</v>
      </c>
      <c r="O446" s="155" t="s">
        <v>579</v>
      </c>
      <c r="P446" s="155">
        <v>1024</v>
      </c>
      <c r="Q446" s="43">
        <v>1</v>
      </c>
      <c r="R446" s="159">
        <v>1</v>
      </c>
      <c r="S446" s="154" t="s">
        <v>568</v>
      </c>
      <c r="T446" s="160">
        <v>0</v>
      </c>
      <c r="U446" s="160"/>
      <c r="V446" s="160"/>
      <c r="W446" s="261" t="s">
        <v>215</v>
      </c>
      <c r="X446" s="301">
        <v>1</v>
      </c>
      <c r="Y446" s="159"/>
      <c r="Z446" s="155" t="s">
        <v>140</v>
      </c>
      <c r="AA446" s="154" t="s">
        <v>540</v>
      </c>
      <c r="AB446" s="160"/>
      <c r="AC446" s="261" t="s">
        <v>396</v>
      </c>
      <c r="AD446" s="537">
        <v>275</v>
      </c>
      <c r="AE446" s="538">
        <v>80</v>
      </c>
      <c r="AF446" s="539" t="s">
        <v>215</v>
      </c>
      <c r="AG446" s="236" t="s">
        <v>215</v>
      </c>
      <c r="AH446" s="277" t="s">
        <v>215</v>
      </c>
      <c r="AI446" s="156" t="s">
        <v>210</v>
      </c>
      <c r="AJ446" s="156" t="s">
        <v>215</v>
      </c>
      <c r="AK446" s="156" t="s">
        <v>215</v>
      </c>
      <c r="AL446" s="156" t="s">
        <v>541</v>
      </c>
      <c r="AM446" s="212" t="s">
        <v>541</v>
      </c>
      <c r="AN446" s="157">
        <v>115</v>
      </c>
      <c r="AO446" s="159">
        <v>1.43</v>
      </c>
      <c r="AP446" s="159">
        <v>2.63</v>
      </c>
      <c r="AQ446" s="208">
        <v>65.29</v>
      </c>
      <c r="AR446" s="163"/>
    </row>
    <row r="447" spans="1:44" ht="25.5">
      <c r="A447" s="267"/>
      <c r="B447" s="268">
        <v>463</v>
      </c>
      <c r="C447" s="161"/>
      <c r="D447" s="155"/>
      <c r="E447" s="158">
        <v>39607</v>
      </c>
      <c r="F447" s="155" t="s">
        <v>621</v>
      </c>
      <c r="G447" s="155" t="s">
        <v>273</v>
      </c>
      <c r="H447" s="154" t="s">
        <v>573</v>
      </c>
      <c r="I447" s="284" t="s">
        <v>219</v>
      </c>
      <c r="J447" s="154" t="s">
        <v>577</v>
      </c>
      <c r="K447" s="162">
        <v>1</v>
      </c>
      <c r="L447" s="161" t="s">
        <v>582</v>
      </c>
      <c r="M447" s="159">
        <v>2</v>
      </c>
      <c r="N447" s="481">
        <v>1.8</v>
      </c>
      <c r="O447" s="155" t="s">
        <v>579</v>
      </c>
      <c r="P447" s="155">
        <v>1024</v>
      </c>
      <c r="Q447" s="43">
        <v>1</v>
      </c>
      <c r="R447" s="159">
        <v>1</v>
      </c>
      <c r="S447" s="154" t="s">
        <v>583</v>
      </c>
      <c r="T447" s="160">
        <v>0</v>
      </c>
      <c r="U447" s="160"/>
      <c r="V447" s="160"/>
      <c r="W447" s="261" t="s">
        <v>215</v>
      </c>
      <c r="X447" s="301">
        <v>1</v>
      </c>
      <c r="Y447" s="159"/>
      <c r="Z447" s="155" t="s">
        <v>140</v>
      </c>
      <c r="AA447" s="154" t="s">
        <v>540</v>
      </c>
      <c r="AB447" s="160"/>
      <c r="AC447" s="236" t="s">
        <v>214</v>
      </c>
      <c r="AD447" s="537">
        <v>220</v>
      </c>
      <c r="AE447" s="538">
        <v>87</v>
      </c>
      <c r="AF447" s="539" t="s">
        <v>215</v>
      </c>
      <c r="AG447" s="236" t="s">
        <v>215</v>
      </c>
      <c r="AH447" s="277" t="s">
        <v>215</v>
      </c>
      <c r="AI447" s="156" t="s">
        <v>210</v>
      </c>
      <c r="AJ447" s="156" t="s">
        <v>215</v>
      </c>
      <c r="AK447" s="156" t="s">
        <v>215</v>
      </c>
      <c r="AL447" s="156" t="s">
        <v>541</v>
      </c>
      <c r="AM447" s="212" t="s">
        <v>541</v>
      </c>
      <c r="AN447" s="157">
        <v>115</v>
      </c>
      <c r="AO447" s="159">
        <v>0.98</v>
      </c>
      <c r="AP447" s="159">
        <v>2.99</v>
      </c>
      <c r="AQ447" s="208">
        <v>45.18</v>
      </c>
      <c r="AR447" s="163"/>
    </row>
    <row r="448" spans="1:238" s="153" customFormat="1" ht="25.5">
      <c r="A448" s="267"/>
      <c r="B448" s="268">
        <v>464</v>
      </c>
      <c r="C448" s="161"/>
      <c r="D448" s="155"/>
      <c r="E448" s="158">
        <v>39290</v>
      </c>
      <c r="F448" s="155" t="s">
        <v>621</v>
      </c>
      <c r="G448" s="155" t="s">
        <v>273</v>
      </c>
      <c r="H448" s="154" t="s">
        <v>576</v>
      </c>
      <c r="I448" s="284" t="s">
        <v>219</v>
      </c>
      <c r="J448" s="154" t="s">
        <v>577</v>
      </c>
      <c r="K448" s="162">
        <v>1</v>
      </c>
      <c r="L448" s="161" t="s">
        <v>584</v>
      </c>
      <c r="M448" s="159">
        <v>2</v>
      </c>
      <c r="N448" s="481">
        <v>2.6</v>
      </c>
      <c r="O448" s="155" t="s">
        <v>579</v>
      </c>
      <c r="P448" s="155">
        <v>1024</v>
      </c>
      <c r="Q448" s="43">
        <v>1</v>
      </c>
      <c r="R448" s="159">
        <v>1</v>
      </c>
      <c r="S448" s="154" t="s">
        <v>585</v>
      </c>
      <c r="T448" s="160">
        <v>0</v>
      </c>
      <c r="U448" s="160"/>
      <c r="V448" s="160"/>
      <c r="W448" s="261" t="s">
        <v>215</v>
      </c>
      <c r="X448" s="301">
        <v>1</v>
      </c>
      <c r="Y448" s="159"/>
      <c r="Z448" s="155" t="s">
        <v>586</v>
      </c>
      <c r="AA448" s="154" t="s">
        <v>540</v>
      </c>
      <c r="AB448" s="160"/>
      <c r="AC448" s="261" t="s">
        <v>396</v>
      </c>
      <c r="AD448" s="537">
        <v>280</v>
      </c>
      <c r="AE448" s="538">
        <v>80</v>
      </c>
      <c r="AF448" s="539" t="s">
        <v>215</v>
      </c>
      <c r="AG448" s="236" t="s">
        <v>215</v>
      </c>
      <c r="AH448" s="277" t="s">
        <v>215</v>
      </c>
      <c r="AI448" s="156" t="s">
        <v>210</v>
      </c>
      <c r="AJ448" s="156" t="s">
        <v>215</v>
      </c>
      <c r="AK448" s="156" t="s">
        <v>215</v>
      </c>
      <c r="AL448" s="156" t="s">
        <v>541</v>
      </c>
      <c r="AM448" s="212" t="s">
        <v>541</v>
      </c>
      <c r="AN448" s="157">
        <v>115</v>
      </c>
      <c r="AO448" s="159">
        <v>1.28</v>
      </c>
      <c r="AP448" s="159">
        <v>1.81</v>
      </c>
      <c r="AQ448" s="208">
        <v>66.79</v>
      </c>
      <c r="AR448" s="163"/>
      <c r="AS448" s="144"/>
      <c r="AT448" s="144"/>
      <c r="AU448" s="144"/>
      <c r="AV448" s="144"/>
      <c r="AW448" s="144"/>
      <c r="AX448" s="144"/>
      <c r="AY448" s="144"/>
      <c r="AZ448" s="144"/>
      <c r="BA448" s="144"/>
      <c r="BB448" s="144"/>
      <c r="BC448" s="144"/>
      <c r="BD448" s="144"/>
      <c r="BE448" s="144"/>
      <c r="BF448" s="144"/>
      <c r="BG448" s="144"/>
      <c r="BH448" s="144"/>
      <c r="BI448" s="144"/>
      <c r="BJ448" s="144"/>
      <c r="BK448" s="144"/>
      <c r="BL448" s="144"/>
      <c r="BM448" s="144"/>
      <c r="BN448" s="144"/>
      <c r="BO448" s="144"/>
      <c r="BP448" s="144"/>
      <c r="BQ448" s="144"/>
      <c r="BR448" s="144"/>
      <c r="BS448" s="144"/>
      <c r="BT448" s="144"/>
      <c r="BU448" s="144"/>
      <c r="BV448" s="144"/>
      <c r="BW448" s="144"/>
      <c r="BX448" s="144"/>
      <c r="BY448" s="144"/>
      <c r="BZ448" s="144"/>
      <c r="CA448" s="144"/>
      <c r="CB448" s="144"/>
      <c r="CC448" s="144"/>
      <c r="CD448" s="144"/>
      <c r="CE448" s="144"/>
      <c r="CF448" s="144"/>
      <c r="CG448" s="144"/>
      <c r="CH448" s="144"/>
      <c r="CI448" s="144"/>
      <c r="CJ448" s="144"/>
      <c r="CK448" s="144"/>
      <c r="CL448" s="144"/>
      <c r="CM448" s="144"/>
      <c r="CN448" s="144"/>
      <c r="CO448" s="144"/>
      <c r="CP448" s="144"/>
      <c r="CQ448" s="144"/>
      <c r="CR448" s="144"/>
      <c r="CS448" s="144"/>
      <c r="CT448" s="144"/>
      <c r="CU448" s="144"/>
      <c r="CV448" s="144"/>
      <c r="CW448" s="144"/>
      <c r="CX448" s="144"/>
      <c r="CY448" s="144"/>
      <c r="CZ448" s="144"/>
      <c r="DA448" s="144"/>
      <c r="DB448" s="144"/>
      <c r="DC448" s="144"/>
      <c r="DD448" s="144"/>
      <c r="DE448" s="144"/>
      <c r="DF448" s="144"/>
      <c r="DG448" s="144"/>
      <c r="DH448" s="144"/>
      <c r="DI448" s="144"/>
      <c r="DJ448" s="144"/>
      <c r="DK448" s="144"/>
      <c r="DL448" s="144"/>
      <c r="DM448" s="144"/>
      <c r="DN448" s="144"/>
      <c r="DO448" s="144"/>
      <c r="DP448" s="144"/>
      <c r="DQ448" s="144"/>
      <c r="DR448" s="144"/>
      <c r="DS448" s="144"/>
      <c r="DT448" s="144"/>
      <c r="DU448" s="144"/>
      <c r="DV448" s="144"/>
      <c r="DW448" s="144"/>
      <c r="DX448" s="144"/>
      <c r="DY448" s="144"/>
      <c r="DZ448" s="144"/>
      <c r="EA448" s="144"/>
      <c r="EB448" s="144"/>
      <c r="EC448" s="144"/>
      <c r="ED448" s="144"/>
      <c r="EE448" s="144"/>
      <c r="EF448" s="144"/>
      <c r="EG448" s="144"/>
      <c r="EH448" s="144"/>
      <c r="EI448" s="144"/>
      <c r="EJ448" s="144"/>
      <c r="EK448" s="144"/>
      <c r="EL448" s="144"/>
      <c r="EM448" s="144"/>
      <c r="EN448" s="144"/>
      <c r="EO448" s="144"/>
      <c r="EP448" s="144"/>
      <c r="EQ448" s="144"/>
      <c r="ER448" s="144"/>
      <c r="ES448" s="144"/>
      <c r="ET448" s="144"/>
      <c r="EU448" s="144"/>
      <c r="EV448" s="144"/>
      <c r="EW448" s="144"/>
      <c r="EX448" s="144"/>
      <c r="EY448" s="144"/>
      <c r="EZ448" s="144"/>
      <c r="FA448" s="144"/>
      <c r="FB448" s="144"/>
      <c r="FC448" s="144"/>
      <c r="FD448" s="144"/>
      <c r="FE448" s="144"/>
      <c r="FF448" s="144"/>
      <c r="FG448" s="144"/>
      <c r="FH448" s="144"/>
      <c r="FI448" s="144"/>
      <c r="FJ448" s="144"/>
      <c r="FK448" s="144"/>
      <c r="FL448" s="144"/>
      <c r="FM448" s="144"/>
      <c r="FN448" s="144"/>
      <c r="FO448" s="144"/>
      <c r="FP448" s="144"/>
      <c r="FQ448" s="144"/>
      <c r="FR448" s="144"/>
      <c r="FS448" s="144"/>
      <c r="FT448" s="144"/>
      <c r="FU448" s="144"/>
      <c r="FV448" s="144"/>
      <c r="FW448" s="144"/>
      <c r="FX448" s="144"/>
      <c r="FY448" s="144"/>
      <c r="FZ448" s="144"/>
      <c r="GA448" s="144"/>
      <c r="GB448" s="144"/>
      <c r="GC448" s="144"/>
      <c r="GD448" s="144"/>
      <c r="GE448" s="144"/>
      <c r="GF448" s="144"/>
      <c r="GG448" s="144"/>
      <c r="GH448" s="144"/>
      <c r="GI448" s="144"/>
      <c r="GJ448" s="144"/>
      <c r="GK448" s="144"/>
      <c r="GL448" s="144"/>
      <c r="GM448" s="144"/>
      <c r="GN448" s="144"/>
      <c r="GO448" s="144"/>
      <c r="GP448" s="144"/>
      <c r="GQ448" s="144"/>
      <c r="GR448" s="144"/>
      <c r="GS448" s="144"/>
      <c r="GT448" s="144"/>
      <c r="GU448" s="144"/>
      <c r="GV448" s="144"/>
      <c r="GW448" s="144"/>
      <c r="GX448" s="144"/>
      <c r="GY448" s="144"/>
      <c r="GZ448" s="144"/>
      <c r="HA448" s="144"/>
      <c r="HB448" s="144"/>
      <c r="HC448" s="144"/>
      <c r="HD448" s="144"/>
      <c r="HE448" s="144"/>
      <c r="HF448" s="144"/>
      <c r="HG448" s="144"/>
      <c r="HH448" s="144"/>
      <c r="HI448" s="144"/>
      <c r="HJ448" s="144"/>
      <c r="HK448" s="144"/>
      <c r="HL448" s="144"/>
      <c r="HM448" s="144"/>
      <c r="HN448" s="144"/>
      <c r="HO448" s="144"/>
      <c r="HP448" s="144"/>
      <c r="HQ448" s="144"/>
      <c r="HR448" s="144"/>
      <c r="HS448" s="144"/>
      <c r="HT448" s="144"/>
      <c r="HU448" s="144"/>
      <c r="HV448" s="144"/>
      <c r="HW448" s="144"/>
      <c r="HX448" s="144"/>
      <c r="HY448" s="144"/>
      <c r="HZ448" s="144"/>
      <c r="IA448" s="144"/>
      <c r="IB448" s="144"/>
      <c r="IC448" s="144"/>
      <c r="ID448" s="144"/>
    </row>
    <row r="449" spans="1:238" s="144" customFormat="1" ht="25.5">
      <c r="A449" s="267"/>
      <c r="B449" s="268">
        <v>465</v>
      </c>
      <c r="C449" s="161"/>
      <c r="D449" s="155"/>
      <c r="E449" s="158">
        <v>39398</v>
      </c>
      <c r="F449" s="155" t="s">
        <v>621</v>
      </c>
      <c r="G449" s="155" t="s">
        <v>273</v>
      </c>
      <c r="H449" s="154" t="s">
        <v>576</v>
      </c>
      <c r="I449" s="284" t="s">
        <v>219</v>
      </c>
      <c r="J449" s="154" t="s">
        <v>577</v>
      </c>
      <c r="K449" s="162">
        <v>1</v>
      </c>
      <c r="L449" s="161" t="s">
        <v>587</v>
      </c>
      <c r="M449" s="159">
        <v>2</v>
      </c>
      <c r="N449" s="481">
        <v>1.8</v>
      </c>
      <c r="O449" s="155" t="s">
        <v>567</v>
      </c>
      <c r="P449" s="155">
        <v>2048</v>
      </c>
      <c r="Q449" s="43">
        <v>2</v>
      </c>
      <c r="R449" s="159">
        <v>1</v>
      </c>
      <c r="S449" s="154" t="s">
        <v>583</v>
      </c>
      <c r="T449" s="160">
        <v>0</v>
      </c>
      <c r="U449" s="160"/>
      <c r="V449" s="160"/>
      <c r="W449" s="261" t="s">
        <v>215</v>
      </c>
      <c r="X449" s="301">
        <v>1</v>
      </c>
      <c r="Y449" s="159"/>
      <c r="Z449" s="155" t="s">
        <v>140</v>
      </c>
      <c r="AA449" s="154" t="s">
        <v>540</v>
      </c>
      <c r="AB449" s="160"/>
      <c r="AC449" s="261" t="s">
        <v>396</v>
      </c>
      <c r="AD449" s="537">
        <v>305</v>
      </c>
      <c r="AE449" s="538">
        <v>80</v>
      </c>
      <c r="AF449" s="539" t="s">
        <v>215</v>
      </c>
      <c r="AG449" s="236" t="s">
        <v>215</v>
      </c>
      <c r="AH449" s="277" t="s">
        <v>215</v>
      </c>
      <c r="AI449" s="156" t="s">
        <v>210</v>
      </c>
      <c r="AJ449" s="156" t="s">
        <v>215</v>
      </c>
      <c r="AK449" s="156" t="s">
        <v>215</v>
      </c>
      <c r="AL449" s="156" t="s">
        <v>541</v>
      </c>
      <c r="AM449" s="212" t="s">
        <v>541</v>
      </c>
      <c r="AN449" s="157">
        <v>115</v>
      </c>
      <c r="AO449" s="159">
        <v>0.8</v>
      </c>
      <c r="AP449" s="159">
        <v>1.92</v>
      </c>
      <c r="AQ449" s="208">
        <v>51.66</v>
      </c>
      <c r="AR449" s="163"/>
      <c r="AS449" s="153"/>
      <c r="AT449" s="153"/>
      <c r="AU449" s="153"/>
      <c r="AV449" s="153"/>
      <c r="AW449" s="153"/>
      <c r="AX449" s="153"/>
      <c r="AY449" s="153"/>
      <c r="AZ449" s="153"/>
      <c r="BA449" s="153"/>
      <c r="BB449" s="153"/>
      <c r="BC449" s="153"/>
      <c r="BD449" s="153"/>
      <c r="BE449" s="153"/>
      <c r="BF449" s="153"/>
      <c r="BG449" s="153"/>
      <c r="BH449" s="153"/>
      <c r="BI449" s="153"/>
      <c r="BJ449" s="153"/>
      <c r="BK449" s="153"/>
      <c r="BL449" s="153"/>
      <c r="BM449" s="153"/>
      <c r="BN449" s="153"/>
      <c r="BO449" s="153"/>
      <c r="BP449" s="153"/>
      <c r="BQ449" s="153"/>
      <c r="BR449" s="153"/>
      <c r="BS449" s="153"/>
      <c r="BT449" s="153"/>
      <c r="BU449" s="153"/>
      <c r="BV449" s="153"/>
      <c r="BW449" s="153"/>
      <c r="BX449" s="153"/>
      <c r="BY449" s="153"/>
      <c r="BZ449" s="153"/>
      <c r="CA449" s="153"/>
      <c r="CB449" s="153"/>
      <c r="CC449" s="153"/>
      <c r="CD449" s="153"/>
      <c r="CE449" s="153"/>
      <c r="CF449" s="153"/>
      <c r="CG449" s="153"/>
      <c r="CH449" s="153"/>
      <c r="CI449" s="153"/>
      <c r="CJ449" s="153"/>
      <c r="CK449" s="153"/>
      <c r="CL449" s="153"/>
      <c r="CM449" s="153"/>
      <c r="CN449" s="153"/>
      <c r="CO449" s="153"/>
      <c r="CP449" s="153"/>
      <c r="CQ449" s="153"/>
      <c r="CR449" s="153"/>
      <c r="CS449" s="153"/>
      <c r="CT449" s="153"/>
      <c r="CU449" s="153"/>
      <c r="CV449" s="153"/>
      <c r="CW449" s="153"/>
      <c r="CX449" s="153"/>
      <c r="CY449" s="153"/>
      <c r="CZ449" s="153"/>
      <c r="DA449" s="153"/>
      <c r="DB449" s="153"/>
      <c r="DC449" s="153"/>
      <c r="DD449" s="153"/>
      <c r="DE449" s="153"/>
      <c r="DF449" s="153"/>
      <c r="DG449" s="153"/>
      <c r="DH449" s="153"/>
      <c r="DI449" s="153"/>
      <c r="DJ449" s="153"/>
      <c r="DK449" s="153"/>
      <c r="DL449" s="153"/>
      <c r="DM449" s="153"/>
      <c r="DN449" s="153"/>
      <c r="DO449" s="153"/>
      <c r="DP449" s="153"/>
      <c r="DQ449" s="153"/>
      <c r="DR449" s="153"/>
      <c r="DS449" s="153"/>
      <c r="DT449" s="153"/>
      <c r="DU449" s="153"/>
      <c r="DV449" s="153"/>
      <c r="DW449" s="153"/>
      <c r="DX449" s="153"/>
      <c r="DY449" s="153"/>
      <c r="DZ449" s="153"/>
      <c r="EA449" s="153"/>
      <c r="EB449" s="153"/>
      <c r="EC449" s="153"/>
      <c r="ED449" s="153"/>
      <c r="EE449" s="153"/>
      <c r="EF449" s="153"/>
      <c r="EG449" s="153"/>
      <c r="EH449" s="153"/>
      <c r="EI449" s="153"/>
      <c r="EJ449" s="153"/>
      <c r="EK449" s="153"/>
      <c r="EL449" s="153"/>
      <c r="EM449" s="153"/>
      <c r="EN449" s="153"/>
      <c r="EO449" s="153"/>
      <c r="EP449" s="153"/>
      <c r="EQ449" s="153"/>
      <c r="ER449" s="153"/>
      <c r="ES449" s="153"/>
      <c r="ET449" s="153"/>
      <c r="EU449" s="153"/>
      <c r="EV449" s="153"/>
      <c r="EW449" s="153"/>
      <c r="EX449" s="153"/>
      <c r="EY449" s="153"/>
      <c r="EZ449" s="153"/>
      <c r="FA449" s="153"/>
      <c r="FB449" s="153"/>
      <c r="FC449" s="153"/>
      <c r="FD449" s="153"/>
      <c r="FE449" s="153"/>
      <c r="FF449" s="153"/>
      <c r="FG449" s="153"/>
      <c r="FH449" s="153"/>
      <c r="FI449" s="153"/>
      <c r="FJ449" s="153"/>
      <c r="FK449" s="153"/>
      <c r="FL449" s="153"/>
      <c r="FM449" s="153"/>
      <c r="FN449" s="153"/>
      <c r="FO449" s="153"/>
      <c r="FP449" s="153"/>
      <c r="FQ449" s="153"/>
      <c r="FR449" s="153"/>
      <c r="FS449" s="153"/>
      <c r="FT449" s="153"/>
      <c r="FU449" s="153"/>
      <c r="FV449" s="153"/>
      <c r="FW449" s="153"/>
      <c r="FX449" s="153"/>
      <c r="FY449" s="153"/>
      <c r="FZ449" s="153"/>
      <c r="GA449" s="153"/>
      <c r="GB449" s="153"/>
      <c r="GC449" s="153"/>
      <c r="GD449" s="153"/>
      <c r="GE449" s="153"/>
      <c r="GF449" s="153"/>
      <c r="GG449" s="153"/>
      <c r="GH449" s="153"/>
      <c r="GI449" s="153"/>
      <c r="GJ449" s="153"/>
      <c r="GK449" s="153"/>
      <c r="GL449" s="153"/>
      <c r="GM449" s="153"/>
      <c r="GN449" s="153"/>
      <c r="GO449" s="153"/>
      <c r="GP449" s="153"/>
      <c r="GQ449" s="153"/>
      <c r="GR449" s="153"/>
      <c r="GS449" s="153"/>
      <c r="GT449" s="153"/>
      <c r="GU449" s="153"/>
      <c r="GV449" s="153"/>
      <c r="GW449" s="153"/>
      <c r="GX449" s="153"/>
      <c r="GY449" s="153"/>
      <c r="GZ449" s="153"/>
      <c r="HA449" s="153"/>
      <c r="HB449" s="153"/>
      <c r="HC449" s="153"/>
      <c r="HD449" s="153"/>
      <c r="HE449" s="153"/>
      <c r="HF449" s="153"/>
      <c r="HG449" s="153"/>
      <c r="HH449" s="153"/>
      <c r="HI449" s="153"/>
      <c r="HJ449" s="153"/>
      <c r="HK449" s="153"/>
      <c r="HL449" s="153"/>
      <c r="HM449" s="153"/>
      <c r="HN449" s="153"/>
      <c r="HO449" s="153"/>
      <c r="HP449" s="153"/>
      <c r="HQ449" s="153"/>
      <c r="HR449" s="153"/>
      <c r="HS449" s="153"/>
      <c r="HT449" s="153"/>
      <c r="HU449" s="153"/>
      <c r="HV449" s="153"/>
      <c r="HW449" s="153"/>
      <c r="HX449" s="153"/>
      <c r="HY449" s="153"/>
      <c r="HZ449" s="153"/>
      <c r="IA449" s="153"/>
      <c r="IB449" s="153"/>
      <c r="IC449" s="153"/>
      <c r="ID449" s="153"/>
    </row>
    <row r="450" spans="1:44" ht="25.5">
      <c r="A450" s="267"/>
      <c r="B450" s="268">
        <v>466</v>
      </c>
      <c r="C450" s="161"/>
      <c r="D450" s="155"/>
      <c r="E450" s="158">
        <v>39310</v>
      </c>
      <c r="F450" s="155" t="s">
        <v>621</v>
      </c>
      <c r="G450" s="155" t="s">
        <v>273</v>
      </c>
      <c r="H450" s="154" t="s">
        <v>11</v>
      </c>
      <c r="I450" s="284" t="s">
        <v>219</v>
      </c>
      <c r="J450" s="154" t="s">
        <v>577</v>
      </c>
      <c r="K450" s="162">
        <v>1</v>
      </c>
      <c r="L450" s="161" t="s">
        <v>588</v>
      </c>
      <c r="M450" s="159">
        <v>2</v>
      </c>
      <c r="N450" s="481">
        <v>2.2</v>
      </c>
      <c r="O450" s="155" t="s">
        <v>567</v>
      </c>
      <c r="P450" s="155">
        <v>2048</v>
      </c>
      <c r="Q450" s="43">
        <v>2</v>
      </c>
      <c r="R450" s="159">
        <v>1</v>
      </c>
      <c r="S450" s="154" t="s">
        <v>568</v>
      </c>
      <c r="T450" s="160">
        <v>0</v>
      </c>
      <c r="U450" s="160"/>
      <c r="V450" s="160"/>
      <c r="W450" s="261" t="s">
        <v>215</v>
      </c>
      <c r="X450" s="301">
        <v>1</v>
      </c>
      <c r="Y450" s="159"/>
      <c r="Z450" s="155" t="s">
        <v>140</v>
      </c>
      <c r="AA450" s="154" t="s">
        <v>540</v>
      </c>
      <c r="AB450" s="160"/>
      <c r="AC450" s="261" t="s">
        <v>396</v>
      </c>
      <c r="AD450" s="537">
        <v>280</v>
      </c>
      <c r="AE450" s="538">
        <v>80</v>
      </c>
      <c r="AF450" s="539" t="s">
        <v>215</v>
      </c>
      <c r="AG450" s="236" t="s">
        <v>215</v>
      </c>
      <c r="AH450" s="277" t="s">
        <v>215</v>
      </c>
      <c r="AI450" s="156" t="s">
        <v>210</v>
      </c>
      <c r="AJ450" s="156" t="s">
        <v>215</v>
      </c>
      <c r="AK450" s="156" t="s">
        <v>215</v>
      </c>
      <c r="AL450" s="156" t="s">
        <v>541</v>
      </c>
      <c r="AM450" s="212" t="s">
        <v>541</v>
      </c>
      <c r="AN450" s="157">
        <v>115</v>
      </c>
      <c r="AO450" s="159">
        <v>1.24</v>
      </c>
      <c r="AP450" s="159">
        <v>2.64</v>
      </c>
      <c r="AQ450" s="208">
        <v>41.07</v>
      </c>
      <c r="AR450" s="163"/>
    </row>
    <row r="451" spans="1:238" ht="25.5">
      <c r="A451" s="267"/>
      <c r="B451" s="268">
        <v>467</v>
      </c>
      <c r="C451" s="161"/>
      <c r="D451" s="155"/>
      <c r="E451" s="158">
        <v>39308</v>
      </c>
      <c r="F451" s="155" t="s">
        <v>621</v>
      </c>
      <c r="G451" s="155" t="s">
        <v>273</v>
      </c>
      <c r="H451" s="154" t="s">
        <v>576</v>
      </c>
      <c r="I451" s="284" t="s">
        <v>219</v>
      </c>
      <c r="J451" s="154" t="s">
        <v>577</v>
      </c>
      <c r="K451" s="162">
        <v>1</v>
      </c>
      <c r="L451" s="161" t="s">
        <v>588</v>
      </c>
      <c r="M451" s="159">
        <v>2</v>
      </c>
      <c r="N451" s="481">
        <v>2.2</v>
      </c>
      <c r="O451" s="155" t="s">
        <v>579</v>
      </c>
      <c r="P451" s="155">
        <v>1024</v>
      </c>
      <c r="Q451" s="43">
        <v>1</v>
      </c>
      <c r="R451" s="159">
        <v>1</v>
      </c>
      <c r="S451" s="154" t="s">
        <v>568</v>
      </c>
      <c r="T451" s="160">
        <v>0</v>
      </c>
      <c r="U451" s="160"/>
      <c r="V451" s="160"/>
      <c r="W451" s="261" t="s">
        <v>215</v>
      </c>
      <c r="X451" s="301">
        <v>1</v>
      </c>
      <c r="Y451" s="159"/>
      <c r="Z451" s="155" t="s">
        <v>140</v>
      </c>
      <c r="AA451" s="154" t="s">
        <v>540</v>
      </c>
      <c r="AB451" s="160"/>
      <c r="AC451" s="261" t="s">
        <v>396</v>
      </c>
      <c r="AD451" s="537">
        <v>280</v>
      </c>
      <c r="AE451" s="538">
        <v>80</v>
      </c>
      <c r="AF451" s="539" t="s">
        <v>215</v>
      </c>
      <c r="AG451" s="236" t="s">
        <v>215</v>
      </c>
      <c r="AH451" s="277" t="s">
        <v>215</v>
      </c>
      <c r="AI451" s="156" t="s">
        <v>210</v>
      </c>
      <c r="AJ451" s="156" t="s">
        <v>215</v>
      </c>
      <c r="AK451" s="156" t="s">
        <v>215</v>
      </c>
      <c r="AL451" s="156" t="s">
        <v>541</v>
      </c>
      <c r="AM451" s="212" t="s">
        <v>541</v>
      </c>
      <c r="AN451" s="157">
        <v>115</v>
      </c>
      <c r="AO451" s="159">
        <v>1.64</v>
      </c>
      <c r="AP451" s="159">
        <v>2.81</v>
      </c>
      <c r="AQ451" s="208">
        <v>40.73</v>
      </c>
      <c r="AR451" s="163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</row>
    <row r="452" spans="1:44" s="4" customFormat="1" ht="25.5">
      <c r="A452" s="267"/>
      <c r="B452" s="268">
        <v>468</v>
      </c>
      <c r="C452" s="161"/>
      <c r="D452" s="155"/>
      <c r="E452" s="158">
        <v>39308</v>
      </c>
      <c r="F452" s="155" t="s">
        <v>621</v>
      </c>
      <c r="G452" s="155" t="s">
        <v>273</v>
      </c>
      <c r="H452" s="154" t="s">
        <v>580</v>
      </c>
      <c r="I452" s="284" t="s">
        <v>219</v>
      </c>
      <c r="J452" s="154" t="s">
        <v>577</v>
      </c>
      <c r="K452" s="162">
        <v>1</v>
      </c>
      <c r="L452" s="161" t="s">
        <v>588</v>
      </c>
      <c r="M452" s="159">
        <v>2</v>
      </c>
      <c r="N452" s="481">
        <v>2.2</v>
      </c>
      <c r="O452" s="155" t="s">
        <v>579</v>
      </c>
      <c r="P452" s="155">
        <v>1024</v>
      </c>
      <c r="Q452" s="43">
        <v>1</v>
      </c>
      <c r="R452" s="159">
        <v>1</v>
      </c>
      <c r="S452" s="154" t="s">
        <v>568</v>
      </c>
      <c r="T452" s="160">
        <v>0</v>
      </c>
      <c r="U452" s="160"/>
      <c r="V452" s="160"/>
      <c r="W452" s="261" t="s">
        <v>215</v>
      </c>
      <c r="X452" s="301">
        <v>1</v>
      </c>
      <c r="Y452" s="159"/>
      <c r="Z452" s="155" t="s">
        <v>140</v>
      </c>
      <c r="AA452" s="154" t="s">
        <v>540</v>
      </c>
      <c r="AB452" s="160"/>
      <c r="AC452" s="261" t="s">
        <v>396</v>
      </c>
      <c r="AD452" s="537">
        <v>305</v>
      </c>
      <c r="AE452" s="538">
        <v>80</v>
      </c>
      <c r="AF452" s="539" t="s">
        <v>215</v>
      </c>
      <c r="AG452" s="236" t="s">
        <v>215</v>
      </c>
      <c r="AH452" s="277" t="s">
        <v>215</v>
      </c>
      <c r="AI452" s="156" t="s">
        <v>210</v>
      </c>
      <c r="AJ452" s="156" t="s">
        <v>215</v>
      </c>
      <c r="AK452" s="156" t="s">
        <v>215</v>
      </c>
      <c r="AL452" s="156" t="s">
        <v>541</v>
      </c>
      <c r="AM452" s="212" t="s">
        <v>541</v>
      </c>
      <c r="AN452" s="157">
        <v>115</v>
      </c>
      <c r="AO452" s="159">
        <v>1.27</v>
      </c>
      <c r="AP452" s="159">
        <v>2.47</v>
      </c>
      <c r="AQ452" s="208">
        <v>42.07</v>
      </c>
      <c r="AR452" s="163"/>
    </row>
    <row r="453" spans="1:44" s="4" customFormat="1" ht="25.5">
      <c r="A453" s="267"/>
      <c r="B453" s="268">
        <v>469</v>
      </c>
      <c r="C453" s="161"/>
      <c r="D453" s="155"/>
      <c r="E453" s="158">
        <v>39357</v>
      </c>
      <c r="F453" s="155" t="s">
        <v>621</v>
      </c>
      <c r="G453" s="155" t="s">
        <v>632</v>
      </c>
      <c r="H453" s="154" t="s">
        <v>576</v>
      </c>
      <c r="I453" s="284" t="s">
        <v>219</v>
      </c>
      <c r="J453" s="154" t="s">
        <v>589</v>
      </c>
      <c r="K453" s="162">
        <v>1</v>
      </c>
      <c r="L453" s="161" t="s">
        <v>590</v>
      </c>
      <c r="M453" s="159">
        <v>4</v>
      </c>
      <c r="N453" s="481">
        <v>2.13</v>
      </c>
      <c r="O453" s="155" t="s">
        <v>591</v>
      </c>
      <c r="P453" s="155">
        <v>4096</v>
      </c>
      <c r="Q453" s="43">
        <v>4</v>
      </c>
      <c r="R453" s="159">
        <v>1</v>
      </c>
      <c r="S453" s="154" t="s">
        <v>592</v>
      </c>
      <c r="T453" s="160">
        <v>0</v>
      </c>
      <c r="U453" s="160"/>
      <c r="V453" s="160"/>
      <c r="W453" s="261" t="s">
        <v>215</v>
      </c>
      <c r="X453" s="301">
        <v>1</v>
      </c>
      <c r="Y453" s="159"/>
      <c r="Z453" s="155" t="s">
        <v>593</v>
      </c>
      <c r="AA453" s="154" t="s">
        <v>594</v>
      </c>
      <c r="AB453" s="160"/>
      <c r="AC453" s="261" t="s">
        <v>396</v>
      </c>
      <c r="AD453" s="537">
        <v>525</v>
      </c>
      <c r="AE453" s="538">
        <v>80</v>
      </c>
      <c r="AF453" s="539" t="s">
        <v>215</v>
      </c>
      <c r="AG453" s="236" t="s">
        <v>215</v>
      </c>
      <c r="AH453" s="277" t="s">
        <v>215</v>
      </c>
      <c r="AI453" s="156" t="s">
        <v>210</v>
      </c>
      <c r="AJ453" s="156" t="s">
        <v>215</v>
      </c>
      <c r="AK453" s="156" t="s">
        <v>215</v>
      </c>
      <c r="AL453" s="156" t="s">
        <v>541</v>
      </c>
      <c r="AM453" s="212" t="s">
        <v>541</v>
      </c>
      <c r="AN453" s="157">
        <v>115</v>
      </c>
      <c r="AO453" s="159">
        <v>0.93</v>
      </c>
      <c r="AP453" s="159">
        <v>2.93</v>
      </c>
      <c r="AQ453" s="208">
        <v>86.61</v>
      </c>
      <c r="AR453" s="163"/>
    </row>
    <row r="454" spans="1:44" ht="76.5">
      <c r="A454" s="267"/>
      <c r="B454" s="268">
        <v>470</v>
      </c>
      <c r="C454" s="548"/>
      <c r="D454" s="79"/>
      <c r="E454" s="185">
        <v>39661</v>
      </c>
      <c r="F454" s="79" t="s">
        <v>621</v>
      </c>
      <c r="G454" s="79" t="s">
        <v>632</v>
      </c>
      <c r="H454" s="89" t="s">
        <v>621</v>
      </c>
      <c r="I454" s="93" t="s">
        <v>622</v>
      </c>
      <c r="J454" s="89" t="s">
        <v>623</v>
      </c>
      <c r="K454" s="82">
        <v>1</v>
      </c>
      <c r="L454" s="78" t="s">
        <v>631</v>
      </c>
      <c r="M454" s="81">
        <v>4</v>
      </c>
      <c r="N454" s="467">
        <v>2.83</v>
      </c>
      <c r="O454" s="81" t="s">
        <v>633</v>
      </c>
      <c r="P454" s="81">
        <v>8192</v>
      </c>
      <c r="Q454" s="43">
        <v>8</v>
      </c>
      <c r="R454" s="81">
        <v>2</v>
      </c>
      <c r="S454" s="89">
        <v>1000</v>
      </c>
      <c r="T454" s="89">
        <v>1</v>
      </c>
      <c r="U454" s="193" t="s">
        <v>634</v>
      </c>
      <c r="V454" s="89"/>
      <c r="W454" s="82" t="s">
        <v>480</v>
      </c>
      <c r="X454" s="80">
        <v>1</v>
      </c>
      <c r="Y454" s="79" t="s">
        <v>635</v>
      </c>
      <c r="Z454" s="81" t="s">
        <v>636</v>
      </c>
      <c r="AA454" s="89" t="s">
        <v>628</v>
      </c>
      <c r="AB454" s="89">
        <v>32</v>
      </c>
      <c r="AC454" s="82" t="s">
        <v>396</v>
      </c>
      <c r="AD454" s="499">
        <v>300</v>
      </c>
      <c r="AE454" s="506" t="s">
        <v>629</v>
      </c>
      <c r="AF454" s="501" t="s">
        <v>215</v>
      </c>
      <c r="AG454" s="82" t="s">
        <v>215</v>
      </c>
      <c r="AH454" s="273" t="s">
        <v>215</v>
      </c>
      <c r="AI454" s="81" t="s">
        <v>215</v>
      </c>
      <c r="AJ454" s="81" t="s">
        <v>630</v>
      </c>
      <c r="AK454" s="81" t="s">
        <v>215</v>
      </c>
      <c r="AL454" s="81">
        <v>1000</v>
      </c>
      <c r="AM454" s="211"/>
      <c r="AN454" s="78">
        <v>230</v>
      </c>
      <c r="AO454" s="79">
        <v>1.7</v>
      </c>
      <c r="AP454" s="79">
        <v>2.4</v>
      </c>
      <c r="AQ454" s="94">
        <v>57</v>
      </c>
      <c r="AR454" s="201"/>
    </row>
    <row r="455" spans="1:44" s="5" customFormat="1" ht="76.5">
      <c r="A455" s="267"/>
      <c r="B455" s="268">
        <v>471</v>
      </c>
      <c r="C455" s="548"/>
      <c r="D455" s="79"/>
      <c r="E455" s="185">
        <v>39661</v>
      </c>
      <c r="F455" s="79" t="s">
        <v>621</v>
      </c>
      <c r="G455" s="79" t="s">
        <v>632</v>
      </c>
      <c r="H455" s="89" t="s">
        <v>621</v>
      </c>
      <c r="I455" s="93" t="s">
        <v>622</v>
      </c>
      <c r="J455" s="89" t="s">
        <v>623</v>
      </c>
      <c r="K455" s="82">
        <v>1</v>
      </c>
      <c r="L455" s="78" t="s">
        <v>631</v>
      </c>
      <c r="M455" s="81">
        <v>4</v>
      </c>
      <c r="N455" s="467">
        <v>2.83</v>
      </c>
      <c r="O455" s="81" t="s">
        <v>633</v>
      </c>
      <c r="P455" s="81">
        <v>8192</v>
      </c>
      <c r="Q455" s="43">
        <v>8</v>
      </c>
      <c r="R455" s="81">
        <v>2</v>
      </c>
      <c r="S455" s="89">
        <v>1000</v>
      </c>
      <c r="T455" s="89">
        <v>1</v>
      </c>
      <c r="U455" s="193" t="s">
        <v>634</v>
      </c>
      <c r="V455" s="89"/>
      <c r="W455" s="82" t="s">
        <v>480</v>
      </c>
      <c r="X455" s="80">
        <v>1</v>
      </c>
      <c r="Y455" s="79" t="s">
        <v>635</v>
      </c>
      <c r="Z455" s="81" t="s">
        <v>636</v>
      </c>
      <c r="AA455" s="89" t="s">
        <v>628</v>
      </c>
      <c r="AB455" s="89">
        <v>32</v>
      </c>
      <c r="AC455" s="82" t="s">
        <v>396</v>
      </c>
      <c r="AD455" s="499">
        <v>300</v>
      </c>
      <c r="AE455" s="506" t="s">
        <v>629</v>
      </c>
      <c r="AF455" s="501" t="s">
        <v>215</v>
      </c>
      <c r="AG455" s="82" t="s">
        <v>215</v>
      </c>
      <c r="AH455" s="273" t="s">
        <v>215</v>
      </c>
      <c r="AI455" s="81" t="s">
        <v>215</v>
      </c>
      <c r="AJ455" s="81" t="s">
        <v>630</v>
      </c>
      <c r="AK455" s="81" t="s">
        <v>215</v>
      </c>
      <c r="AL455" s="81">
        <v>1000</v>
      </c>
      <c r="AM455" s="211"/>
      <c r="AN455" s="78">
        <v>230</v>
      </c>
      <c r="AO455" s="79">
        <v>1.7</v>
      </c>
      <c r="AP455" s="79">
        <v>2.4</v>
      </c>
      <c r="AQ455" s="94">
        <v>58.5</v>
      </c>
      <c r="AR455" s="201"/>
    </row>
    <row r="456" spans="1:44" s="5" customFormat="1" ht="76.5">
      <c r="A456" s="267"/>
      <c r="B456" s="268">
        <v>472</v>
      </c>
      <c r="C456" s="78"/>
      <c r="D456" s="79"/>
      <c r="E456" s="185">
        <v>39661</v>
      </c>
      <c r="F456" s="79" t="s">
        <v>621</v>
      </c>
      <c r="G456" s="79" t="s">
        <v>632</v>
      </c>
      <c r="H456" s="89" t="s">
        <v>621</v>
      </c>
      <c r="I456" s="93" t="s">
        <v>622</v>
      </c>
      <c r="J456" s="89" t="s">
        <v>623</v>
      </c>
      <c r="K456" s="82">
        <v>1</v>
      </c>
      <c r="L456" s="78" t="s">
        <v>624</v>
      </c>
      <c r="M456" s="81">
        <v>2</v>
      </c>
      <c r="N456" s="467">
        <v>3.33</v>
      </c>
      <c r="O456" s="81" t="s">
        <v>633</v>
      </c>
      <c r="P456" s="81">
        <v>8192</v>
      </c>
      <c r="Q456" s="43">
        <v>8</v>
      </c>
      <c r="R456" s="81">
        <v>2</v>
      </c>
      <c r="S456" s="89">
        <v>1000</v>
      </c>
      <c r="T456" s="89">
        <v>1</v>
      </c>
      <c r="U456" s="193" t="s">
        <v>634</v>
      </c>
      <c r="V456" s="89"/>
      <c r="W456" s="82" t="s">
        <v>480</v>
      </c>
      <c r="X456" s="80">
        <v>1</v>
      </c>
      <c r="Y456" s="79" t="s">
        <v>635</v>
      </c>
      <c r="Z456" s="81" t="s">
        <v>636</v>
      </c>
      <c r="AA456" s="89" t="s">
        <v>628</v>
      </c>
      <c r="AB456" s="89">
        <v>32</v>
      </c>
      <c r="AC456" s="82" t="s">
        <v>396</v>
      </c>
      <c r="AD456" s="499">
        <v>300</v>
      </c>
      <c r="AE456" s="506" t="s">
        <v>629</v>
      </c>
      <c r="AF456" s="501" t="s">
        <v>215</v>
      </c>
      <c r="AG456" s="82" t="s">
        <v>215</v>
      </c>
      <c r="AH456" s="273" t="s">
        <v>215</v>
      </c>
      <c r="AI456" s="81" t="s">
        <v>215</v>
      </c>
      <c r="AJ456" s="81" t="s">
        <v>630</v>
      </c>
      <c r="AK456" s="81" t="s">
        <v>215</v>
      </c>
      <c r="AL456" s="81">
        <v>1000</v>
      </c>
      <c r="AM456" s="211"/>
      <c r="AN456" s="78">
        <v>230</v>
      </c>
      <c r="AO456" s="79">
        <v>1.7</v>
      </c>
      <c r="AP456" s="79">
        <v>2.4</v>
      </c>
      <c r="AQ456" s="94">
        <v>55.5</v>
      </c>
      <c r="AR456" s="201"/>
    </row>
    <row r="457" spans="1:44" s="5" customFormat="1" ht="76.5">
      <c r="A457" s="267"/>
      <c r="B457" s="268">
        <v>473</v>
      </c>
      <c r="C457" s="78"/>
      <c r="D457" s="79"/>
      <c r="E457" s="185">
        <v>39661</v>
      </c>
      <c r="F457" s="79" t="s">
        <v>621</v>
      </c>
      <c r="G457" s="79" t="s">
        <v>632</v>
      </c>
      <c r="H457" s="89" t="s">
        <v>621</v>
      </c>
      <c r="I457" s="93" t="s">
        <v>622</v>
      </c>
      <c r="J457" s="89" t="s">
        <v>623</v>
      </c>
      <c r="K457" s="82">
        <v>1</v>
      </c>
      <c r="L457" s="78" t="s">
        <v>624</v>
      </c>
      <c r="M457" s="81">
        <v>2</v>
      </c>
      <c r="N457" s="467">
        <v>3.33</v>
      </c>
      <c r="O457" s="81" t="s">
        <v>633</v>
      </c>
      <c r="P457" s="81">
        <v>8192</v>
      </c>
      <c r="Q457" s="43">
        <v>8</v>
      </c>
      <c r="R457" s="81">
        <v>2</v>
      </c>
      <c r="S457" s="89">
        <v>1000</v>
      </c>
      <c r="T457" s="89">
        <v>1</v>
      </c>
      <c r="U457" s="193" t="s">
        <v>634</v>
      </c>
      <c r="V457" s="89"/>
      <c r="W457" s="82" t="s">
        <v>480</v>
      </c>
      <c r="X457" s="80">
        <v>1</v>
      </c>
      <c r="Y457" s="79" t="s">
        <v>635</v>
      </c>
      <c r="Z457" s="81" t="s">
        <v>636</v>
      </c>
      <c r="AA457" s="89" t="s">
        <v>628</v>
      </c>
      <c r="AB457" s="89">
        <v>32</v>
      </c>
      <c r="AC457" s="82" t="s">
        <v>396</v>
      </c>
      <c r="AD457" s="499">
        <v>300</v>
      </c>
      <c r="AE457" s="506" t="s">
        <v>629</v>
      </c>
      <c r="AF457" s="501" t="s">
        <v>215</v>
      </c>
      <c r="AG457" s="82" t="s">
        <v>215</v>
      </c>
      <c r="AH457" s="273" t="s">
        <v>215</v>
      </c>
      <c r="AI457" s="81" t="s">
        <v>215</v>
      </c>
      <c r="AJ457" s="81" t="s">
        <v>630</v>
      </c>
      <c r="AK457" s="81" t="s">
        <v>215</v>
      </c>
      <c r="AL457" s="81">
        <v>1000</v>
      </c>
      <c r="AM457" s="211"/>
      <c r="AN457" s="78">
        <v>230</v>
      </c>
      <c r="AO457" s="79">
        <v>1.7</v>
      </c>
      <c r="AP457" s="79">
        <v>2.4</v>
      </c>
      <c r="AQ457" s="94">
        <v>59.5</v>
      </c>
      <c r="AR457" s="201"/>
    </row>
    <row r="458" spans="1:44" s="5" customFormat="1" ht="51">
      <c r="A458" s="267"/>
      <c r="B458" s="268">
        <v>474</v>
      </c>
      <c r="C458" s="548"/>
      <c r="D458" s="79"/>
      <c r="E458" s="185">
        <v>39661</v>
      </c>
      <c r="F458" s="79" t="s">
        <v>621</v>
      </c>
      <c r="G458" s="79" t="s">
        <v>273</v>
      </c>
      <c r="H458" s="89" t="s">
        <v>621</v>
      </c>
      <c r="I458" s="93" t="s">
        <v>622</v>
      </c>
      <c r="J458" s="89" t="s">
        <v>623</v>
      </c>
      <c r="K458" s="82">
        <v>1</v>
      </c>
      <c r="L458" s="78" t="s">
        <v>631</v>
      </c>
      <c r="M458" s="81">
        <v>4</v>
      </c>
      <c r="N458" s="467">
        <v>2.83</v>
      </c>
      <c r="O458" s="81" t="s">
        <v>625</v>
      </c>
      <c r="P458" s="81">
        <v>2048</v>
      </c>
      <c r="Q458" s="43">
        <v>2</v>
      </c>
      <c r="R458" s="81">
        <v>1</v>
      </c>
      <c r="S458" s="89">
        <v>500</v>
      </c>
      <c r="T458" s="89">
        <v>1</v>
      </c>
      <c r="U458" s="89"/>
      <c r="V458" s="89"/>
      <c r="W458" s="82" t="s">
        <v>626</v>
      </c>
      <c r="X458" s="80">
        <v>0</v>
      </c>
      <c r="Y458" s="81"/>
      <c r="Z458" s="81" t="s">
        <v>627</v>
      </c>
      <c r="AA458" s="89" t="s">
        <v>628</v>
      </c>
      <c r="AB458" s="89">
        <v>32</v>
      </c>
      <c r="AC458" s="82" t="s">
        <v>396</v>
      </c>
      <c r="AD458" s="499">
        <v>300</v>
      </c>
      <c r="AE458" s="506" t="s">
        <v>629</v>
      </c>
      <c r="AF458" s="501" t="s">
        <v>215</v>
      </c>
      <c r="AG458" s="82" t="s">
        <v>215</v>
      </c>
      <c r="AH458" s="273" t="s">
        <v>215</v>
      </c>
      <c r="AI458" s="81" t="s">
        <v>215</v>
      </c>
      <c r="AJ458" s="81" t="s">
        <v>630</v>
      </c>
      <c r="AK458" s="81" t="s">
        <v>215</v>
      </c>
      <c r="AL458" s="81">
        <v>1000</v>
      </c>
      <c r="AM458" s="211"/>
      <c r="AN458" s="78">
        <v>230</v>
      </c>
      <c r="AO458" s="79">
        <v>1.7</v>
      </c>
      <c r="AP458" s="79">
        <v>1.9</v>
      </c>
      <c r="AQ458" s="94">
        <f>AVERAGE(41,39)</f>
        <v>40</v>
      </c>
      <c r="AR458" s="201"/>
    </row>
    <row r="459" spans="1:44" s="5" customFormat="1" ht="51">
      <c r="A459" s="267"/>
      <c r="B459" s="268">
        <v>475</v>
      </c>
      <c r="C459" s="78"/>
      <c r="D459" s="79"/>
      <c r="E459" s="185">
        <v>39661</v>
      </c>
      <c r="F459" s="79" t="s">
        <v>621</v>
      </c>
      <c r="G459" s="79" t="s">
        <v>273</v>
      </c>
      <c r="H459" s="89" t="s">
        <v>621</v>
      </c>
      <c r="I459" s="93" t="s">
        <v>622</v>
      </c>
      <c r="J459" s="89" t="s">
        <v>623</v>
      </c>
      <c r="K459" s="82">
        <v>1</v>
      </c>
      <c r="L459" s="78" t="s">
        <v>624</v>
      </c>
      <c r="M459" s="81">
        <v>2</v>
      </c>
      <c r="N459" s="467">
        <v>3.33</v>
      </c>
      <c r="O459" s="81" t="s">
        <v>625</v>
      </c>
      <c r="P459" s="81">
        <v>2048</v>
      </c>
      <c r="Q459" s="43">
        <v>2</v>
      </c>
      <c r="R459" s="81">
        <v>1</v>
      </c>
      <c r="S459" s="89">
        <v>500</v>
      </c>
      <c r="T459" s="89">
        <v>1</v>
      </c>
      <c r="U459" s="89"/>
      <c r="V459" s="89"/>
      <c r="W459" s="82" t="s">
        <v>626</v>
      </c>
      <c r="X459" s="80">
        <v>0</v>
      </c>
      <c r="Y459" s="81"/>
      <c r="Z459" s="81" t="s">
        <v>627</v>
      </c>
      <c r="AA459" s="89" t="s">
        <v>628</v>
      </c>
      <c r="AB459" s="89">
        <v>32</v>
      </c>
      <c r="AC459" s="82" t="s">
        <v>396</v>
      </c>
      <c r="AD459" s="499">
        <v>300</v>
      </c>
      <c r="AE459" s="506" t="s">
        <v>629</v>
      </c>
      <c r="AF459" s="501" t="s">
        <v>215</v>
      </c>
      <c r="AG459" s="82" t="s">
        <v>215</v>
      </c>
      <c r="AH459" s="273" t="s">
        <v>215</v>
      </c>
      <c r="AI459" s="81" t="s">
        <v>215</v>
      </c>
      <c r="AJ459" s="81" t="s">
        <v>630</v>
      </c>
      <c r="AK459" s="81" t="s">
        <v>215</v>
      </c>
      <c r="AL459" s="81">
        <v>1000</v>
      </c>
      <c r="AM459" s="211"/>
      <c r="AN459" s="78">
        <v>230</v>
      </c>
      <c r="AO459" s="79">
        <v>1.7</v>
      </c>
      <c r="AP459" s="79">
        <v>1.9</v>
      </c>
      <c r="AQ459" s="94">
        <f>AVERAGE(39,36)</f>
        <v>37.5</v>
      </c>
      <c r="AR459" s="201"/>
    </row>
    <row r="460" spans="3:44" ht="12.75">
      <c r="C460" s="663"/>
      <c r="D460" s="663"/>
      <c r="AD460" s="664"/>
      <c r="AE460" s="664"/>
      <c r="AF460" s="664"/>
      <c r="AG460" s="664"/>
      <c r="AH460" s="664"/>
      <c r="AI460" s="664"/>
      <c r="AJ460" s="664"/>
      <c r="AK460" s="664"/>
      <c r="AL460" s="664"/>
      <c r="AM460" s="664"/>
      <c r="AN460" s="664"/>
      <c r="AO460" s="664"/>
      <c r="AP460" s="664"/>
      <c r="AQ460" s="664"/>
      <c r="AR460" s="665"/>
    </row>
    <row r="461" spans="3:44" ht="12.75">
      <c r="C461" s="663"/>
      <c r="D461" s="663"/>
      <c r="AD461" s="664"/>
      <c r="AE461" s="664"/>
      <c r="AF461" s="664"/>
      <c r="AG461" s="664"/>
      <c r="AH461" s="664"/>
      <c r="AI461" s="664"/>
      <c r="AJ461" s="664"/>
      <c r="AK461" s="664"/>
      <c r="AL461" s="664"/>
      <c r="AM461" s="664"/>
      <c r="AN461" s="664"/>
      <c r="AO461" s="664"/>
      <c r="AP461" s="664"/>
      <c r="AQ461" s="664"/>
      <c r="AR461" s="665"/>
    </row>
    <row r="462" spans="3:44" ht="12.75">
      <c r="C462" s="663"/>
      <c r="D462" s="663"/>
      <c r="AD462" s="664"/>
      <c r="AE462" s="664"/>
      <c r="AF462" s="664"/>
      <c r="AG462" s="664"/>
      <c r="AH462" s="664"/>
      <c r="AI462" s="664"/>
      <c r="AJ462" s="664"/>
      <c r="AK462" s="664"/>
      <c r="AL462" s="664"/>
      <c r="AM462" s="664"/>
      <c r="AN462" s="664"/>
      <c r="AO462" s="664"/>
      <c r="AP462" s="664"/>
      <c r="AQ462" s="664"/>
      <c r="AR462" s="665"/>
    </row>
    <row r="463" spans="1:44" s="5" customFormat="1" ht="12.75">
      <c r="A463" s="267" t="s">
        <v>215</v>
      </c>
      <c r="B463" s="268">
        <v>422</v>
      </c>
      <c r="C463" s="130"/>
      <c r="D463" s="128"/>
      <c r="E463" s="128"/>
      <c r="F463" s="142" t="s">
        <v>318</v>
      </c>
      <c r="G463" s="128"/>
      <c r="H463" s="132" t="s">
        <v>301</v>
      </c>
      <c r="I463" s="134" t="s">
        <v>433</v>
      </c>
      <c r="J463" s="132" t="s">
        <v>311</v>
      </c>
      <c r="K463" s="143">
        <v>1</v>
      </c>
      <c r="L463" s="130" t="s">
        <v>319</v>
      </c>
      <c r="M463" s="128">
        <v>2</v>
      </c>
      <c r="N463" s="136">
        <v>2.53</v>
      </c>
      <c r="O463" s="128">
        <v>2</v>
      </c>
      <c r="P463" s="131">
        <v>2048</v>
      </c>
      <c r="Q463" s="43">
        <v>2</v>
      </c>
      <c r="R463" s="128">
        <v>1</v>
      </c>
      <c r="S463" s="134">
        <v>60</v>
      </c>
      <c r="T463" s="134"/>
      <c r="U463" s="134"/>
      <c r="V463" s="134"/>
      <c r="W463" s="143"/>
      <c r="X463" s="40">
        <v>0</v>
      </c>
      <c r="Y463" s="128"/>
      <c r="Z463" s="128"/>
      <c r="AA463" s="134" t="s">
        <v>491</v>
      </c>
      <c r="AB463" s="134"/>
      <c r="AC463" s="143" t="s">
        <v>214</v>
      </c>
      <c r="AD463" s="529">
        <v>65</v>
      </c>
      <c r="AE463" s="530"/>
      <c r="AF463" s="530"/>
      <c r="AG463" s="143" t="s">
        <v>215</v>
      </c>
      <c r="AH463" s="276" t="s">
        <v>210</v>
      </c>
      <c r="AI463" s="128" t="s">
        <v>210</v>
      </c>
      <c r="AJ463" s="128" t="s">
        <v>215</v>
      </c>
      <c r="AK463" s="128" t="s">
        <v>215</v>
      </c>
      <c r="AL463" s="128">
        <v>1000</v>
      </c>
      <c r="AM463" s="128">
        <v>1000</v>
      </c>
      <c r="AN463" s="128">
        <v>115</v>
      </c>
      <c r="AO463" s="136">
        <v>1.96</v>
      </c>
      <c r="AP463" s="136">
        <v>2.62</v>
      </c>
      <c r="AQ463" s="136">
        <v>17.31</v>
      </c>
      <c r="AR463" s="135"/>
    </row>
    <row r="464" spans="1:44" ht="12.75">
      <c r="A464" s="267" t="s">
        <v>215</v>
      </c>
      <c r="B464" s="268">
        <v>375</v>
      </c>
      <c r="C464" s="40"/>
      <c r="D464" s="37"/>
      <c r="E464" s="186" t="s">
        <v>135</v>
      </c>
      <c r="F464" s="37" t="s">
        <v>216</v>
      </c>
      <c r="G464" s="37" t="s">
        <v>212</v>
      </c>
      <c r="H464" s="49" t="s">
        <v>212</v>
      </c>
      <c r="I464" s="66" t="s">
        <v>136</v>
      </c>
      <c r="J464" s="49" t="s">
        <v>212</v>
      </c>
      <c r="K464" s="57">
        <v>1</v>
      </c>
      <c r="L464" s="50" t="s">
        <v>137</v>
      </c>
      <c r="M464" s="39">
        <v>2</v>
      </c>
      <c r="N464" s="465">
        <v>2.4</v>
      </c>
      <c r="O464" s="37" t="s">
        <v>212</v>
      </c>
      <c r="P464" s="311" t="s">
        <v>138</v>
      </c>
      <c r="Q464" s="43"/>
      <c r="R464" s="39">
        <v>1</v>
      </c>
      <c r="S464" s="49">
        <v>160</v>
      </c>
      <c r="T464" s="49" t="s">
        <v>673</v>
      </c>
      <c r="U464" s="49" t="s">
        <v>212</v>
      </c>
      <c r="V464" s="49" t="s">
        <v>619</v>
      </c>
      <c r="W464" s="57" t="s">
        <v>215</v>
      </c>
      <c r="X464" s="50">
        <v>1</v>
      </c>
      <c r="Y464" s="39" t="s">
        <v>139</v>
      </c>
      <c r="Z464" s="39" t="s">
        <v>140</v>
      </c>
      <c r="AA464" s="75" t="s">
        <v>212</v>
      </c>
      <c r="AB464" s="75" t="s">
        <v>212</v>
      </c>
      <c r="AC464" s="57" t="s">
        <v>214</v>
      </c>
      <c r="AD464" s="487">
        <v>120</v>
      </c>
      <c r="AE464" s="489" t="s">
        <v>141</v>
      </c>
      <c r="AF464" s="489" t="s">
        <v>212</v>
      </c>
      <c r="AG464" s="57" t="s">
        <v>215</v>
      </c>
      <c r="AH464" s="58" t="s">
        <v>215</v>
      </c>
      <c r="AI464" s="39" t="s">
        <v>210</v>
      </c>
      <c r="AJ464" s="39" t="s">
        <v>215</v>
      </c>
      <c r="AK464" s="39" t="s">
        <v>215</v>
      </c>
      <c r="AL464" s="39" t="s">
        <v>212</v>
      </c>
      <c r="AM464" s="39" t="s">
        <v>212</v>
      </c>
      <c r="AN464" s="540">
        <v>115230</v>
      </c>
      <c r="AO464" s="39">
        <v>0.8</v>
      </c>
      <c r="AP464" s="39">
        <v>2.3</v>
      </c>
      <c r="AQ464" s="39">
        <v>12.5</v>
      </c>
      <c r="AR464" s="53"/>
    </row>
    <row r="465" spans="1:44" s="4" customFormat="1" ht="12.75">
      <c r="A465" s="267" t="s">
        <v>215</v>
      </c>
      <c r="B465" s="268">
        <v>376</v>
      </c>
      <c r="C465" s="36"/>
      <c r="D465" s="37"/>
      <c r="E465" s="186" t="s">
        <v>142</v>
      </c>
      <c r="F465" s="37" t="s">
        <v>216</v>
      </c>
      <c r="G465" s="37" t="s">
        <v>212</v>
      </c>
      <c r="H465" s="49" t="s">
        <v>212</v>
      </c>
      <c r="I465" s="66" t="s">
        <v>136</v>
      </c>
      <c r="J465" s="49" t="s">
        <v>212</v>
      </c>
      <c r="K465" s="57">
        <v>1</v>
      </c>
      <c r="L465" s="50" t="s">
        <v>137</v>
      </c>
      <c r="M465" s="39">
        <v>2</v>
      </c>
      <c r="N465" s="465">
        <v>2.26</v>
      </c>
      <c r="O465" s="37" t="s">
        <v>212</v>
      </c>
      <c r="P465" s="311" t="s">
        <v>138</v>
      </c>
      <c r="Q465" s="43"/>
      <c r="R465" s="39">
        <v>1</v>
      </c>
      <c r="S465" s="49">
        <v>160</v>
      </c>
      <c r="T465" s="49" t="s">
        <v>673</v>
      </c>
      <c r="U465" s="49" t="s">
        <v>212</v>
      </c>
      <c r="V465" s="49" t="s">
        <v>619</v>
      </c>
      <c r="W465" s="57" t="s">
        <v>215</v>
      </c>
      <c r="X465" s="50">
        <v>1</v>
      </c>
      <c r="Y465" s="39" t="s">
        <v>143</v>
      </c>
      <c r="Z465" s="39" t="s">
        <v>140</v>
      </c>
      <c r="AA465" s="75" t="s">
        <v>212</v>
      </c>
      <c r="AB465" s="75" t="s">
        <v>212</v>
      </c>
      <c r="AC465" s="57" t="s">
        <v>214</v>
      </c>
      <c r="AD465" s="487">
        <v>120</v>
      </c>
      <c r="AE465" s="489" t="s">
        <v>141</v>
      </c>
      <c r="AF465" s="489" t="s">
        <v>212</v>
      </c>
      <c r="AG465" s="57" t="s">
        <v>215</v>
      </c>
      <c r="AH465" s="58" t="s">
        <v>215</v>
      </c>
      <c r="AI465" s="39" t="s">
        <v>210</v>
      </c>
      <c r="AJ465" s="39" t="s">
        <v>215</v>
      </c>
      <c r="AK465" s="39" t="s">
        <v>215</v>
      </c>
      <c r="AL465" s="39" t="s">
        <v>212</v>
      </c>
      <c r="AM465" s="39" t="s">
        <v>212</v>
      </c>
      <c r="AN465" s="540">
        <v>115230</v>
      </c>
      <c r="AO465" s="39">
        <v>0.8</v>
      </c>
      <c r="AP465" s="39">
        <v>2.3</v>
      </c>
      <c r="AQ465" s="39">
        <v>12.5</v>
      </c>
      <c r="AR465" s="53"/>
    </row>
    <row r="466" spans="1:44" s="4" customFormat="1" ht="12.75">
      <c r="A466" s="267" t="s">
        <v>215</v>
      </c>
      <c r="B466" s="268">
        <v>377</v>
      </c>
      <c r="C466" s="36"/>
      <c r="D466" s="37"/>
      <c r="E466" s="186" t="s">
        <v>144</v>
      </c>
      <c r="F466" s="37" t="s">
        <v>216</v>
      </c>
      <c r="G466" s="37" t="s">
        <v>212</v>
      </c>
      <c r="H466" s="49" t="s">
        <v>212</v>
      </c>
      <c r="I466" s="66" t="s">
        <v>136</v>
      </c>
      <c r="J466" s="49" t="s">
        <v>212</v>
      </c>
      <c r="K466" s="57">
        <v>1</v>
      </c>
      <c r="L466" s="50" t="s">
        <v>137</v>
      </c>
      <c r="M466" s="39">
        <v>2</v>
      </c>
      <c r="N466" s="465">
        <v>1.6</v>
      </c>
      <c r="O466" s="37" t="s">
        <v>212</v>
      </c>
      <c r="P466" s="311" t="s">
        <v>138</v>
      </c>
      <c r="Q466" s="43"/>
      <c r="R466" s="39">
        <v>1</v>
      </c>
      <c r="S466" s="49" t="s">
        <v>145</v>
      </c>
      <c r="T466" s="49" t="s">
        <v>673</v>
      </c>
      <c r="U466" s="49" t="s">
        <v>212</v>
      </c>
      <c r="V466" s="49" t="s">
        <v>619</v>
      </c>
      <c r="W466" s="57" t="s">
        <v>215</v>
      </c>
      <c r="X466" s="50">
        <v>1</v>
      </c>
      <c r="Y466" s="39" t="s">
        <v>146</v>
      </c>
      <c r="Z466" s="39" t="s">
        <v>140</v>
      </c>
      <c r="AA466" s="75" t="s">
        <v>212</v>
      </c>
      <c r="AB466" s="75" t="s">
        <v>212</v>
      </c>
      <c r="AC466" s="57" t="s">
        <v>214</v>
      </c>
      <c r="AD466" s="487">
        <v>80</v>
      </c>
      <c r="AE466" s="489" t="s">
        <v>141</v>
      </c>
      <c r="AF466" s="489" t="s">
        <v>212</v>
      </c>
      <c r="AG466" s="57" t="s">
        <v>215</v>
      </c>
      <c r="AH466" s="58" t="s">
        <v>215</v>
      </c>
      <c r="AI466" s="39" t="s">
        <v>210</v>
      </c>
      <c r="AJ466" s="39" t="s">
        <v>215</v>
      </c>
      <c r="AK466" s="39" t="s">
        <v>215</v>
      </c>
      <c r="AL466" s="39" t="s">
        <v>212</v>
      </c>
      <c r="AM466" s="39" t="s">
        <v>212</v>
      </c>
      <c r="AN466" s="540">
        <v>115230</v>
      </c>
      <c r="AO466" s="39">
        <v>0.9</v>
      </c>
      <c r="AP466" s="39">
        <v>2.3</v>
      </c>
      <c r="AQ466" s="39">
        <v>12.5</v>
      </c>
      <c r="AR466" s="53"/>
    </row>
    <row r="467" spans="1:44" ht="12.75">
      <c r="A467" s="267" t="s">
        <v>215</v>
      </c>
      <c r="B467" s="268">
        <v>436</v>
      </c>
      <c r="C467" s="130"/>
      <c r="D467" s="128"/>
      <c r="E467" s="128"/>
      <c r="F467" s="142" t="s">
        <v>318</v>
      </c>
      <c r="G467" s="128"/>
      <c r="H467" s="132" t="s">
        <v>301</v>
      </c>
      <c r="I467" s="134" t="s">
        <v>433</v>
      </c>
      <c r="J467" s="132" t="s">
        <v>311</v>
      </c>
      <c r="K467" s="143">
        <v>1</v>
      </c>
      <c r="L467" s="130" t="s">
        <v>319</v>
      </c>
      <c r="M467" s="128">
        <v>4</v>
      </c>
      <c r="N467" s="136">
        <v>2</v>
      </c>
      <c r="O467" s="128">
        <v>2</v>
      </c>
      <c r="P467" s="131">
        <v>4096</v>
      </c>
      <c r="Q467" s="43">
        <v>4</v>
      </c>
      <c r="R467" s="128">
        <v>2</v>
      </c>
      <c r="S467" s="134">
        <v>200</v>
      </c>
      <c r="T467" s="134"/>
      <c r="U467" s="134"/>
      <c r="V467" s="134"/>
      <c r="W467" s="143" t="s">
        <v>215</v>
      </c>
      <c r="X467" s="130">
        <v>1</v>
      </c>
      <c r="Y467" s="128" t="s">
        <v>357</v>
      </c>
      <c r="Z467" s="128"/>
      <c r="AA467" s="134" t="s">
        <v>497</v>
      </c>
      <c r="AB467" s="134"/>
      <c r="AC467" s="143" t="s">
        <v>214</v>
      </c>
      <c r="AD467" s="529">
        <v>120</v>
      </c>
      <c r="AE467" s="530"/>
      <c r="AF467" s="530"/>
      <c r="AG467" s="143" t="s">
        <v>215</v>
      </c>
      <c r="AH467" s="276" t="s">
        <v>210</v>
      </c>
      <c r="AI467" s="128" t="s">
        <v>210</v>
      </c>
      <c r="AJ467" s="128" t="s">
        <v>215</v>
      </c>
      <c r="AK467" s="128" t="s">
        <v>215</v>
      </c>
      <c r="AL467" s="138">
        <v>1000</v>
      </c>
      <c r="AM467" s="128">
        <v>1000</v>
      </c>
      <c r="AN467" s="128">
        <v>115</v>
      </c>
      <c r="AO467" s="136">
        <v>0.98</v>
      </c>
      <c r="AP467" s="136">
        <v>2.54</v>
      </c>
      <c r="AQ467" s="136">
        <v>26.89</v>
      </c>
      <c r="AR467" s="135"/>
    </row>
    <row r="468" spans="1:238" s="5" customFormat="1" ht="76.5">
      <c r="A468" s="267" t="s">
        <v>215</v>
      </c>
      <c r="B468" s="268">
        <v>93</v>
      </c>
      <c r="C468" s="36"/>
      <c r="D468" s="37"/>
      <c r="E468" s="74">
        <v>39661</v>
      </c>
      <c r="F468" s="37" t="s">
        <v>621</v>
      </c>
      <c r="G468" s="37" t="s">
        <v>632</v>
      </c>
      <c r="H468" s="49" t="s">
        <v>621</v>
      </c>
      <c r="I468" s="66" t="s">
        <v>622</v>
      </c>
      <c r="J468" s="49" t="s">
        <v>623</v>
      </c>
      <c r="K468" s="57">
        <v>1</v>
      </c>
      <c r="L468" s="40" t="s">
        <v>631</v>
      </c>
      <c r="M468" s="39">
        <v>4</v>
      </c>
      <c r="N468" s="465">
        <v>2.83</v>
      </c>
      <c r="O468" s="39" t="s">
        <v>633</v>
      </c>
      <c r="P468" s="39">
        <v>8192</v>
      </c>
      <c r="Q468" s="43">
        <v>8</v>
      </c>
      <c r="R468" s="39">
        <v>2</v>
      </c>
      <c r="S468" s="49">
        <v>1000</v>
      </c>
      <c r="T468" s="49">
        <v>1</v>
      </c>
      <c r="U468" s="65" t="s">
        <v>634</v>
      </c>
      <c r="V468" s="289"/>
      <c r="W468" s="57" t="s">
        <v>480</v>
      </c>
      <c r="X468" s="50">
        <v>1</v>
      </c>
      <c r="Y468" s="37" t="s">
        <v>635</v>
      </c>
      <c r="Z468" s="39" t="s">
        <v>636</v>
      </c>
      <c r="AA468" s="49" t="s">
        <v>628</v>
      </c>
      <c r="AB468" s="49">
        <v>32</v>
      </c>
      <c r="AC468" s="57" t="s">
        <v>396</v>
      </c>
      <c r="AD468" s="487">
        <v>300</v>
      </c>
      <c r="AE468" s="488" t="s">
        <v>629</v>
      </c>
      <c r="AF468" s="489" t="s">
        <v>215</v>
      </c>
      <c r="AG468" s="57" t="s">
        <v>215</v>
      </c>
      <c r="AH468" s="58" t="s">
        <v>215</v>
      </c>
      <c r="AI468" s="39" t="s">
        <v>215</v>
      </c>
      <c r="AJ468" s="39" t="s">
        <v>630</v>
      </c>
      <c r="AK468" s="39" t="s">
        <v>215</v>
      </c>
      <c r="AL468" s="39">
        <v>1000</v>
      </c>
      <c r="AM468" s="51"/>
      <c r="AN468" s="40">
        <v>115</v>
      </c>
      <c r="AO468" s="37">
        <v>1.5</v>
      </c>
      <c r="AP468" s="37">
        <v>2.1</v>
      </c>
      <c r="AQ468" s="310"/>
      <c r="AR468" s="5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</row>
    <row r="469" spans="1:238" s="5" customFormat="1" ht="25.5">
      <c r="A469" s="267" t="s">
        <v>215</v>
      </c>
      <c r="B469" s="268">
        <v>94</v>
      </c>
      <c r="C469" s="40"/>
      <c r="D469" s="37"/>
      <c r="E469" s="221">
        <v>39526</v>
      </c>
      <c r="F469" s="37" t="s">
        <v>820</v>
      </c>
      <c r="G469" s="37" t="s">
        <v>632</v>
      </c>
      <c r="H469" s="55" t="s">
        <v>637</v>
      </c>
      <c r="I469" s="113" t="s">
        <v>433</v>
      </c>
      <c r="J469" s="55" t="s">
        <v>638</v>
      </c>
      <c r="K469" s="309" t="s">
        <v>639</v>
      </c>
      <c r="L469" s="50" t="s">
        <v>640</v>
      </c>
      <c r="M469" s="39">
        <v>2</v>
      </c>
      <c r="N469" s="465">
        <v>2.5</v>
      </c>
      <c r="O469" s="39" t="s">
        <v>641</v>
      </c>
      <c r="P469" s="39">
        <v>4096</v>
      </c>
      <c r="Q469" s="43">
        <v>4</v>
      </c>
      <c r="R469" s="39">
        <v>2</v>
      </c>
      <c r="S469" s="55" t="s">
        <v>642</v>
      </c>
      <c r="T469" s="55" t="s">
        <v>643</v>
      </c>
      <c r="U469" s="55" t="s">
        <v>644</v>
      </c>
      <c r="V469" s="316" t="s">
        <v>215</v>
      </c>
      <c r="W469" s="57" t="s">
        <v>210</v>
      </c>
      <c r="X469" s="313" t="s">
        <v>645</v>
      </c>
      <c r="Y469" s="39" t="s">
        <v>646</v>
      </c>
      <c r="Z469" s="39">
        <v>256</v>
      </c>
      <c r="AA469" s="49"/>
      <c r="AB469" s="49"/>
      <c r="AC469" s="57" t="s">
        <v>214</v>
      </c>
      <c r="AD469" s="490">
        <v>150</v>
      </c>
      <c r="AE469" s="491">
        <v>0.8769</v>
      </c>
      <c r="AF469" s="489" t="s">
        <v>215</v>
      </c>
      <c r="AG469" s="57" t="s">
        <v>215</v>
      </c>
      <c r="AH469" s="58" t="s">
        <v>210</v>
      </c>
      <c r="AI469" s="39" t="s">
        <v>438</v>
      </c>
      <c r="AJ469" s="39" t="s">
        <v>215</v>
      </c>
      <c r="AK469" s="39" t="s">
        <v>215</v>
      </c>
      <c r="AL469" s="231" t="s">
        <v>647</v>
      </c>
      <c r="AM469" s="318" t="s">
        <v>647</v>
      </c>
      <c r="AN469" s="50">
        <v>115</v>
      </c>
      <c r="AO469" s="39">
        <v>1.9</v>
      </c>
      <c r="AP469" s="39">
        <v>3.7</v>
      </c>
      <c r="AQ469" s="57">
        <v>49</v>
      </c>
      <c r="AR469" s="53"/>
      <c r="AS469" s="144"/>
      <c r="AT469" s="144"/>
      <c r="AU469" s="144"/>
      <c r="AV469" s="144"/>
      <c r="AW469" s="144"/>
      <c r="AX469" s="144"/>
      <c r="AY469" s="144"/>
      <c r="AZ469" s="144"/>
      <c r="BA469" s="144"/>
      <c r="BB469" s="144"/>
      <c r="BC469" s="144"/>
      <c r="BD469" s="144"/>
      <c r="BE469" s="144"/>
      <c r="BF469" s="144"/>
      <c r="BG469" s="144"/>
      <c r="BH469" s="144"/>
      <c r="BI469" s="144"/>
      <c r="BJ469" s="144"/>
      <c r="BK469" s="144"/>
      <c r="BL469" s="144"/>
      <c r="BM469" s="144"/>
      <c r="BN469" s="144"/>
      <c r="BO469" s="144"/>
      <c r="BP469" s="144"/>
      <c r="BQ469" s="144"/>
      <c r="BR469" s="144"/>
      <c r="BS469" s="144"/>
      <c r="BT469" s="144"/>
      <c r="BU469" s="144"/>
      <c r="BV469" s="144"/>
      <c r="BW469" s="144"/>
      <c r="BX469" s="144"/>
      <c r="BY469" s="144"/>
      <c r="BZ469" s="144"/>
      <c r="CA469" s="144"/>
      <c r="CB469" s="144"/>
      <c r="CC469" s="144"/>
      <c r="CD469" s="144"/>
      <c r="CE469" s="144"/>
      <c r="CF469" s="144"/>
      <c r="CG469" s="144"/>
      <c r="CH469" s="144"/>
      <c r="CI469" s="144"/>
      <c r="CJ469" s="144"/>
      <c r="CK469" s="144"/>
      <c r="CL469" s="144"/>
      <c r="CM469" s="144"/>
      <c r="CN469" s="144"/>
      <c r="CO469" s="144"/>
      <c r="CP469" s="144"/>
      <c r="CQ469" s="144"/>
      <c r="CR469" s="144"/>
      <c r="CS469" s="144"/>
      <c r="CT469" s="144"/>
      <c r="CU469" s="144"/>
      <c r="CV469" s="144"/>
      <c r="CW469" s="144"/>
      <c r="CX469" s="144"/>
      <c r="CY469" s="144"/>
      <c r="CZ469" s="144"/>
      <c r="DA469" s="144"/>
      <c r="DB469" s="144"/>
      <c r="DC469" s="144"/>
      <c r="DD469" s="144"/>
      <c r="DE469" s="144"/>
      <c r="DF469" s="144"/>
      <c r="DG469" s="144"/>
      <c r="DH469" s="144"/>
      <c r="DI469" s="144"/>
      <c r="DJ469" s="144"/>
      <c r="DK469" s="144"/>
      <c r="DL469" s="144"/>
      <c r="DM469" s="144"/>
      <c r="DN469" s="144"/>
      <c r="DO469" s="144"/>
      <c r="DP469" s="144"/>
      <c r="DQ469" s="144"/>
      <c r="DR469" s="144"/>
      <c r="DS469" s="144"/>
      <c r="DT469" s="144"/>
      <c r="DU469" s="144"/>
      <c r="DV469" s="144"/>
      <c r="DW469" s="144"/>
      <c r="DX469" s="144"/>
      <c r="DY469" s="144"/>
      <c r="DZ469" s="144"/>
      <c r="EA469" s="144"/>
      <c r="EB469" s="144"/>
      <c r="EC469" s="144"/>
      <c r="ED469" s="144"/>
      <c r="EE469" s="144"/>
      <c r="EF469" s="144"/>
      <c r="EG469" s="144"/>
      <c r="EH469" s="144"/>
      <c r="EI469" s="144"/>
      <c r="EJ469" s="144"/>
      <c r="EK469" s="144"/>
      <c r="EL469" s="144"/>
      <c r="EM469" s="144"/>
      <c r="EN469" s="144"/>
      <c r="EO469" s="144"/>
      <c r="EP469" s="144"/>
      <c r="EQ469" s="144"/>
      <c r="ER469" s="144"/>
      <c r="ES469" s="144"/>
      <c r="ET469" s="144"/>
      <c r="EU469" s="144"/>
      <c r="EV469" s="144"/>
      <c r="EW469" s="144"/>
      <c r="EX469" s="144"/>
      <c r="EY469" s="144"/>
      <c r="EZ469" s="144"/>
      <c r="FA469" s="144"/>
      <c r="FB469" s="144"/>
      <c r="FC469" s="144"/>
      <c r="FD469" s="144"/>
      <c r="FE469" s="144"/>
      <c r="FF469" s="144"/>
      <c r="FG469" s="144"/>
      <c r="FH469" s="144"/>
      <c r="FI469" s="144"/>
      <c r="FJ469" s="144"/>
      <c r="FK469" s="144"/>
      <c r="FL469" s="144"/>
      <c r="FM469" s="144"/>
      <c r="FN469" s="144"/>
      <c r="FO469" s="144"/>
      <c r="FP469" s="144"/>
      <c r="FQ469" s="144"/>
      <c r="FR469" s="144"/>
      <c r="FS469" s="144"/>
      <c r="FT469" s="144"/>
      <c r="FU469" s="144"/>
      <c r="FV469" s="144"/>
      <c r="FW469" s="144"/>
      <c r="FX469" s="144"/>
      <c r="FY469" s="144"/>
      <c r="FZ469" s="144"/>
      <c r="GA469" s="144"/>
      <c r="GB469" s="144"/>
      <c r="GC469" s="144"/>
      <c r="GD469" s="144"/>
      <c r="GE469" s="144"/>
      <c r="GF469" s="144"/>
      <c r="GG469" s="144"/>
      <c r="GH469" s="144"/>
      <c r="GI469" s="144"/>
      <c r="GJ469" s="144"/>
      <c r="GK469" s="144"/>
      <c r="GL469" s="144"/>
      <c r="GM469" s="144"/>
      <c r="GN469" s="144"/>
      <c r="GO469" s="144"/>
      <c r="GP469" s="144"/>
      <c r="GQ469" s="144"/>
      <c r="GR469" s="144"/>
      <c r="GS469" s="144"/>
      <c r="GT469" s="144"/>
      <c r="GU469" s="144"/>
      <c r="GV469" s="144"/>
      <c r="GW469" s="144"/>
      <c r="GX469" s="144"/>
      <c r="GY469" s="144"/>
      <c r="GZ469" s="144"/>
      <c r="HA469" s="144"/>
      <c r="HB469" s="144"/>
      <c r="HC469" s="144"/>
      <c r="HD469" s="144"/>
      <c r="HE469" s="144"/>
      <c r="HF469" s="144"/>
      <c r="HG469" s="144"/>
      <c r="HH469" s="144"/>
      <c r="HI469" s="144"/>
      <c r="HJ469" s="144"/>
      <c r="HK469" s="144"/>
      <c r="HL469" s="144"/>
      <c r="HM469" s="144"/>
      <c r="HN469" s="144"/>
      <c r="HO469" s="144"/>
      <c r="HP469" s="144"/>
      <c r="HQ469" s="144"/>
      <c r="HR469" s="144"/>
      <c r="HS469" s="144"/>
      <c r="HT469" s="144"/>
      <c r="HU469" s="144"/>
      <c r="HV469" s="144"/>
      <c r="HW469" s="144"/>
      <c r="HX469" s="144"/>
      <c r="HY469" s="144"/>
      <c r="HZ469" s="144"/>
      <c r="IA469" s="144"/>
      <c r="IB469" s="144"/>
      <c r="IC469" s="144"/>
      <c r="ID469" s="144"/>
    </row>
    <row r="470" spans="1:238" s="5" customFormat="1" ht="25.5">
      <c r="A470" s="267" t="s">
        <v>215</v>
      </c>
      <c r="B470" s="268">
        <v>95</v>
      </c>
      <c r="C470" s="54"/>
      <c r="D470" s="37"/>
      <c r="E470" s="221">
        <v>39526</v>
      </c>
      <c r="F470" s="37" t="s">
        <v>820</v>
      </c>
      <c r="G470" s="37" t="s">
        <v>632</v>
      </c>
      <c r="H470" s="55" t="s">
        <v>637</v>
      </c>
      <c r="I470" s="113" t="s">
        <v>433</v>
      </c>
      <c r="J470" s="55" t="s">
        <v>267</v>
      </c>
      <c r="K470" s="309" t="s">
        <v>648</v>
      </c>
      <c r="L470" s="50" t="s">
        <v>640</v>
      </c>
      <c r="M470" s="39">
        <v>2</v>
      </c>
      <c r="N470" s="465">
        <v>2.4</v>
      </c>
      <c r="O470" s="39" t="s">
        <v>641</v>
      </c>
      <c r="P470" s="39">
        <v>4096</v>
      </c>
      <c r="Q470" s="43">
        <v>4</v>
      </c>
      <c r="R470" s="39">
        <v>2</v>
      </c>
      <c r="S470" s="55" t="s">
        <v>649</v>
      </c>
      <c r="T470" s="55" t="s">
        <v>643</v>
      </c>
      <c r="U470" s="55" t="s">
        <v>650</v>
      </c>
      <c r="V470" s="316" t="s">
        <v>215</v>
      </c>
      <c r="W470" s="57" t="s">
        <v>210</v>
      </c>
      <c r="X470" s="313" t="s">
        <v>645</v>
      </c>
      <c r="Y470" s="39" t="s">
        <v>646</v>
      </c>
      <c r="Z470" s="39">
        <v>256</v>
      </c>
      <c r="AA470" s="49"/>
      <c r="AB470" s="49"/>
      <c r="AC470" s="57" t="s">
        <v>214</v>
      </c>
      <c r="AD470" s="490">
        <v>150</v>
      </c>
      <c r="AE470" s="491">
        <v>0.8769</v>
      </c>
      <c r="AF470" s="489" t="s">
        <v>215</v>
      </c>
      <c r="AG470" s="57" t="s">
        <v>215</v>
      </c>
      <c r="AH470" s="58" t="s">
        <v>210</v>
      </c>
      <c r="AI470" s="39" t="s">
        <v>438</v>
      </c>
      <c r="AJ470" s="39" t="s">
        <v>215</v>
      </c>
      <c r="AK470" s="39" t="s">
        <v>215</v>
      </c>
      <c r="AL470" s="231" t="s">
        <v>647</v>
      </c>
      <c r="AM470" s="318" t="s">
        <v>647</v>
      </c>
      <c r="AN470" s="50">
        <v>115</v>
      </c>
      <c r="AO470" s="39">
        <v>1.9</v>
      </c>
      <c r="AP470" s="39">
        <v>3.7</v>
      </c>
      <c r="AQ470" s="57">
        <v>49</v>
      </c>
      <c r="AR470" s="53"/>
      <c r="AS470" s="144"/>
      <c r="AT470" s="144"/>
      <c r="AU470" s="144"/>
      <c r="AV470" s="144"/>
      <c r="AW470" s="144"/>
      <c r="AX470" s="144"/>
      <c r="AY470" s="144"/>
      <c r="AZ470" s="144"/>
      <c r="BA470" s="144"/>
      <c r="BB470" s="144"/>
      <c r="BC470" s="144"/>
      <c r="BD470" s="144"/>
      <c r="BE470" s="144"/>
      <c r="BF470" s="144"/>
      <c r="BG470" s="144"/>
      <c r="BH470" s="144"/>
      <c r="BI470" s="144"/>
      <c r="BJ470" s="144"/>
      <c r="BK470" s="144"/>
      <c r="BL470" s="144"/>
      <c r="BM470" s="144"/>
      <c r="BN470" s="144"/>
      <c r="BO470" s="144"/>
      <c r="BP470" s="144"/>
      <c r="BQ470" s="144"/>
      <c r="BR470" s="144"/>
      <c r="BS470" s="144"/>
      <c r="BT470" s="144"/>
      <c r="BU470" s="144"/>
      <c r="BV470" s="144"/>
      <c r="BW470" s="144"/>
      <c r="BX470" s="144"/>
      <c r="BY470" s="144"/>
      <c r="BZ470" s="144"/>
      <c r="CA470" s="144"/>
      <c r="CB470" s="144"/>
      <c r="CC470" s="144"/>
      <c r="CD470" s="144"/>
      <c r="CE470" s="144"/>
      <c r="CF470" s="144"/>
      <c r="CG470" s="144"/>
      <c r="CH470" s="144"/>
      <c r="CI470" s="144"/>
      <c r="CJ470" s="144"/>
      <c r="CK470" s="144"/>
      <c r="CL470" s="144"/>
      <c r="CM470" s="144"/>
      <c r="CN470" s="144"/>
      <c r="CO470" s="144"/>
      <c r="CP470" s="144"/>
      <c r="CQ470" s="144"/>
      <c r="CR470" s="144"/>
      <c r="CS470" s="144"/>
      <c r="CT470" s="144"/>
      <c r="CU470" s="144"/>
      <c r="CV470" s="144"/>
      <c r="CW470" s="144"/>
      <c r="CX470" s="144"/>
      <c r="CY470" s="144"/>
      <c r="CZ470" s="144"/>
      <c r="DA470" s="144"/>
      <c r="DB470" s="144"/>
      <c r="DC470" s="144"/>
      <c r="DD470" s="144"/>
      <c r="DE470" s="144"/>
      <c r="DF470" s="144"/>
      <c r="DG470" s="144"/>
      <c r="DH470" s="144"/>
      <c r="DI470" s="144"/>
      <c r="DJ470" s="144"/>
      <c r="DK470" s="144"/>
      <c r="DL470" s="144"/>
      <c r="DM470" s="144"/>
      <c r="DN470" s="144"/>
      <c r="DO470" s="144"/>
      <c r="DP470" s="144"/>
      <c r="DQ470" s="144"/>
      <c r="DR470" s="144"/>
      <c r="DS470" s="144"/>
      <c r="DT470" s="144"/>
      <c r="DU470" s="144"/>
      <c r="DV470" s="144"/>
      <c r="DW470" s="144"/>
      <c r="DX470" s="144"/>
      <c r="DY470" s="144"/>
      <c r="DZ470" s="144"/>
      <c r="EA470" s="144"/>
      <c r="EB470" s="144"/>
      <c r="EC470" s="144"/>
      <c r="ED470" s="144"/>
      <c r="EE470" s="144"/>
      <c r="EF470" s="144"/>
      <c r="EG470" s="144"/>
      <c r="EH470" s="144"/>
      <c r="EI470" s="144"/>
      <c r="EJ470" s="144"/>
      <c r="EK470" s="144"/>
      <c r="EL470" s="144"/>
      <c r="EM470" s="144"/>
      <c r="EN470" s="144"/>
      <c r="EO470" s="144"/>
      <c r="EP470" s="144"/>
      <c r="EQ470" s="144"/>
      <c r="ER470" s="144"/>
      <c r="ES470" s="144"/>
      <c r="ET470" s="144"/>
      <c r="EU470" s="144"/>
      <c r="EV470" s="144"/>
      <c r="EW470" s="144"/>
      <c r="EX470" s="144"/>
      <c r="EY470" s="144"/>
      <c r="EZ470" s="144"/>
      <c r="FA470" s="144"/>
      <c r="FB470" s="144"/>
      <c r="FC470" s="144"/>
      <c r="FD470" s="144"/>
      <c r="FE470" s="144"/>
      <c r="FF470" s="144"/>
      <c r="FG470" s="144"/>
      <c r="FH470" s="144"/>
      <c r="FI470" s="144"/>
      <c r="FJ470" s="144"/>
      <c r="FK470" s="144"/>
      <c r="FL470" s="144"/>
      <c r="FM470" s="144"/>
      <c r="FN470" s="144"/>
      <c r="FO470" s="144"/>
      <c r="FP470" s="144"/>
      <c r="FQ470" s="144"/>
      <c r="FR470" s="144"/>
      <c r="FS470" s="144"/>
      <c r="FT470" s="144"/>
      <c r="FU470" s="144"/>
      <c r="FV470" s="144"/>
      <c r="FW470" s="144"/>
      <c r="FX470" s="144"/>
      <c r="FY470" s="144"/>
      <c r="FZ470" s="144"/>
      <c r="GA470" s="144"/>
      <c r="GB470" s="144"/>
      <c r="GC470" s="144"/>
      <c r="GD470" s="144"/>
      <c r="GE470" s="144"/>
      <c r="GF470" s="144"/>
      <c r="GG470" s="144"/>
      <c r="GH470" s="144"/>
      <c r="GI470" s="144"/>
      <c r="GJ470" s="144"/>
      <c r="GK470" s="144"/>
      <c r="GL470" s="144"/>
      <c r="GM470" s="144"/>
      <c r="GN470" s="144"/>
      <c r="GO470" s="144"/>
      <c r="GP470" s="144"/>
      <c r="GQ470" s="144"/>
      <c r="GR470" s="144"/>
      <c r="GS470" s="144"/>
      <c r="GT470" s="144"/>
      <c r="GU470" s="144"/>
      <c r="GV470" s="144"/>
      <c r="GW470" s="144"/>
      <c r="GX470" s="144"/>
      <c r="GY470" s="144"/>
      <c r="GZ470" s="144"/>
      <c r="HA470" s="144"/>
      <c r="HB470" s="144"/>
      <c r="HC470" s="144"/>
      <c r="HD470" s="144"/>
      <c r="HE470" s="144"/>
      <c r="HF470" s="144"/>
      <c r="HG470" s="144"/>
      <c r="HH470" s="144"/>
      <c r="HI470" s="144"/>
      <c r="HJ470" s="144"/>
      <c r="HK470" s="144"/>
      <c r="HL470" s="144"/>
      <c r="HM470" s="144"/>
      <c r="HN470" s="144"/>
      <c r="HO470" s="144"/>
      <c r="HP470" s="144"/>
      <c r="HQ470" s="144"/>
      <c r="HR470" s="144"/>
      <c r="HS470" s="144"/>
      <c r="HT470" s="144"/>
      <c r="HU470" s="144"/>
      <c r="HV470" s="144"/>
      <c r="HW470" s="144"/>
      <c r="HX470" s="144"/>
      <c r="HY470" s="144"/>
      <c r="HZ470" s="144"/>
      <c r="IA470" s="144"/>
      <c r="IB470" s="144"/>
      <c r="IC470" s="144"/>
      <c r="ID470" s="144"/>
    </row>
    <row r="471" spans="1:44" s="123" customFormat="1" ht="25.5">
      <c r="A471" s="267" t="s">
        <v>215</v>
      </c>
      <c r="B471" s="268">
        <v>96</v>
      </c>
      <c r="C471" s="54"/>
      <c r="D471" s="37"/>
      <c r="E471" s="221">
        <v>39526</v>
      </c>
      <c r="F471" s="37" t="s">
        <v>820</v>
      </c>
      <c r="G471" s="37" t="s">
        <v>273</v>
      </c>
      <c r="H471" s="55" t="s">
        <v>637</v>
      </c>
      <c r="I471" s="113" t="s">
        <v>433</v>
      </c>
      <c r="J471" s="55" t="s">
        <v>651</v>
      </c>
      <c r="K471" s="309" t="s">
        <v>639</v>
      </c>
      <c r="L471" s="50" t="s">
        <v>640</v>
      </c>
      <c r="M471" s="39">
        <v>2</v>
      </c>
      <c r="N471" s="465">
        <v>2.5</v>
      </c>
      <c r="O471" s="60" t="s">
        <v>641</v>
      </c>
      <c r="P471" s="39">
        <v>3072</v>
      </c>
      <c r="Q471" s="43">
        <v>3</v>
      </c>
      <c r="R471" s="39">
        <v>1</v>
      </c>
      <c r="S471" s="55" t="s">
        <v>652</v>
      </c>
      <c r="T471" s="55" t="s">
        <v>653</v>
      </c>
      <c r="U471" s="55" t="s">
        <v>212</v>
      </c>
      <c r="V471" s="316" t="s">
        <v>212</v>
      </c>
      <c r="W471" s="57" t="s">
        <v>215</v>
      </c>
      <c r="X471" s="312">
        <v>0</v>
      </c>
      <c r="Y471" s="227" t="s">
        <v>212</v>
      </c>
      <c r="Z471" s="39">
        <v>0</v>
      </c>
      <c r="AA471" s="49"/>
      <c r="AB471" s="49"/>
      <c r="AC471" s="57" t="s">
        <v>214</v>
      </c>
      <c r="AD471" s="490">
        <v>150</v>
      </c>
      <c r="AE471" s="491">
        <v>0.8769</v>
      </c>
      <c r="AF471" s="489" t="s">
        <v>215</v>
      </c>
      <c r="AG471" s="57" t="s">
        <v>215</v>
      </c>
      <c r="AH471" s="58" t="s">
        <v>210</v>
      </c>
      <c r="AI471" s="39" t="s">
        <v>438</v>
      </c>
      <c r="AJ471" s="39" t="s">
        <v>215</v>
      </c>
      <c r="AK471" s="39" t="s">
        <v>215</v>
      </c>
      <c r="AL471" s="231" t="s">
        <v>647</v>
      </c>
      <c r="AM471" s="318" t="s">
        <v>647</v>
      </c>
      <c r="AN471" s="50">
        <v>115</v>
      </c>
      <c r="AO471" s="39">
        <v>1.9</v>
      </c>
      <c r="AP471" s="39">
        <v>3.7</v>
      </c>
      <c r="AQ471" s="57">
        <v>49</v>
      </c>
      <c r="AR471" s="53"/>
    </row>
    <row r="472" spans="1:44" s="123" customFormat="1" ht="25.5">
      <c r="A472" s="267" t="s">
        <v>215</v>
      </c>
      <c r="B472" s="268">
        <v>97</v>
      </c>
      <c r="C472" s="54"/>
      <c r="D472" s="37"/>
      <c r="E472" s="221">
        <v>39526</v>
      </c>
      <c r="F472" s="37" t="s">
        <v>820</v>
      </c>
      <c r="G472" s="37" t="s">
        <v>273</v>
      </c>
      <c r="H472" s="55" t="s">
        <v>637</v>
      </c>
      <c r="I472" s="113" t="s">
        <v>433</v>
      </c>
      <c r="J472" s="55" t="s">
        <v>267</v>
      </c>
      <c r="K472" s="309" t="s">
        <v>655</v>
      </c>
      <c r="L472" s="50" t="s">
        <v>640</v>
      </c>
      <c r="M472" s="39">
        <v>2</v>
      </c>
      <c r="N472" s="465">
        <v>1.83</v>
      </c>
      <c r="O472" s="60" t="s">
        <v>641</v>
      </c>
      <c r="P472" s="39">
        <v>3072</v>
      </c>
      <c r="Q472" s="43">
        <v>3</v>
      </c>
      <c r="R472" s="39">
        <v>1</v>
      </c>
      <c r="S472" s="55" t="s">
        <v>656</v>
      </c>
      <c r="T472" s="55" t="s">
        <v>653</v>
      </c>
      <c r="U472" s="55" t="s">
        <v>650</v>
      </c>
      <c r="V472" s="316" t="s">
        <v>215</v>
      </c>
      <c r="W472" s="57" t="s">
        <v>215</v>
      </c>
      <c r="X472" s="312">
        <v>0</v>
      </c>
      <c r="Y472" s="227" t="s">
        <v>212</v>
      </c>
      <c r="Z472" s="39">
        <v>0</v>
      </c>
      <c r="AA472" s="49"/>
      <c r="AB472" s="49"/>
      <c r="AC472" s="57" t="s">
        <v>214</v>
      </c>
      <c r="AD472" s="490">
        <v>150</v>
      </c>
      <c r="AE472" s="491">
        <v>0.8769</v>
      </c>
      <c r="AF472" s="489" t="s">
        <v>215</v>
      </c>
      <c r="AG472" s="57" t="s">
        <v>215</v>
      </c>
      <c r="AH472" s="58" t="s">
        <v>210</v>
      </c>
      <c r="AI472" s="39" t="s">
        <v>438</v>
      </c>
      <c r="AJ472" s="39" t="s">
        <v>215</v>
      </c>
      <c r="AK472" s="39" t="s">
        <v>215</v>
      </c>
      <c r="AL472" s="231" t="s">
        <v>647</v>
      </c>
      <c r="AM472" s="318" t="s">
        <v>647</v>
      </c>
      <c r="AN472" s="50">
        <v>115</v>
      </c>
      <c r="AO472" s="39">
        <v>1.9</v>
      </c>
      <c r="AP472" s="39">
        <v>3.7</v>
      </c>
      <c r="AQ472" s="57">
        <v>49</v>
      </c>
      <c r="AR472" s="53"/>
    </row>
    <row r="473" spans="1:238" s="118" customFormat="1" ht="25.5">
      <c r="A473" s="267" t="s">
        <v>215</v>
      </c>
      <c r="B473" s="268">
        <v>98</v>
      </c>
      <c r="C473" s="54"/>
      <c r="D473" s="37"/>
      <c r="E473" s="59">
        <v>39658</v>
      </c>
      <c r="F473" s="37" t="s">
        <v>216</v>
      </c>
      <c r="G473" s="37" t="s">
        <v>657</v>
      </c>
      <c r="H473" s="49" t="s">
        <v>658</v>
      </c>
      <c r="I473" s="113" t="s">
        <v>433</v>
      </c>
      <c r="J473" s="55" t="s">
        <v>638</v>
      </c>
      <c r="K473" s="309" t="s">
        <v>659</v>
      </c>
      <c r="L473" s="50" t="s">
        <v>640</v>
      </c>
      <c r="M473" s="39">
        <v>2</v>
      </c>
      <c r="N473" s="465">
        <v>2.53</v>
      </c>
      <c r="O473" s="60" t="s">
        <v>660</v>
      </c>
      <c r="P473" s="39">
        <v>4096</v>
      </c>
      <c r="Q473" s="43">
        <v>4</v>
      </c>
      <c r="R473" s="39">
        <v>1</v>
      </c>
      <c r="S473" s="49">
        <v>320</v>
      </c>
      <c r="T473" s="55" t="s">
        <v>661</v>
      </c>
      <c r="U473" s="55" t="s">
        <v>620</v>
      </c>
      <c r="V473" s="316" t="s">
        <v>212</v>
      </c>
      <c r="W473" s="57" t="s">
        <v>210</v>
      </c>
      <c r="X473" s="313" t="s">
        <v>645</v>
      </c>
      <c r="Y473" s="39" t="s">
        <v>662</v>
      </c>
      <c r="Z473" s="39">
        <v>256</v>
      </c>
      <c r="AA473" s="55" t="s">
        <v>663</v>
      </c>
      <c r="AB473" s="55">
        <v>32</v>
      </c>
      <c r="AC473" s="108" t="s">
        <v>214</v>
      </c>
      <c r="AD473" s="490">
        <v>91</v>
      </c>
      <c r="AE473" s="491">
        <v>0.876</v>
      </c>
      <c r="AF473" s="489" t="s">
        <v>215</v>
      </c>
      <c r="AG473" s="57" t="s">
        <v>215</v>
      </c>
      <c r="AH473" s="58" t="s">
        <v>215</v>
      </c>
      <c r="AI473" s="39" t="s">
        <v>210</v>
      </c>
      <c r="AJ473" s="39" t="s">
        <v>215</v>
      </c>
      <c r="AK473" s="39" t="s">
        <v>215</v>
      </c>
      <c r="AL473" s="39" t="s">
        <v>647</v>
      </c>
      <c r="AM473" s="51" t="s">
        <v>647</v>
      </c>
      <c r="AN473" s="50">
        <v>115</v>
      </c>
      <c r="AO473" s="39">
        <v>0.8</v>
      </c>
      <c r="AP473" s="39">
        <v>1.6</v>
      </c>
      <c r="AQ473" s="57">
        <v>18.4</v>
      </c>
      <c r="AR473" s="53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</row>
    <row r="474" spans="1:238" s="118" customFormat="1" ht="25.5">
      <c r="A474" s="267" t="s">
        <v>215</v>
      </c>
      <c r="B474" s="268">
        <v>99</v>
      </c>
      <c r="C474" s="54"/>
      <c r="D474" s="37"/>
      <c r="E474" s="59">
        <v>39658</v>
      </c>
      <c r="F474" s="37" t="s">
        <v>216</v>
      </c>
      <c r="G474" s="37" t="s">
        <v>657</v>
      </c>
      <c r="H474" s="49" t="s">
        <v>658</v>
      </c>
      <c r="I474" s="113" t="s">
        <v>433</v>
      </c>
      <c r="J474" s="55" t="s">
        <v>651</v>
      </c>
      <c r="K474" s="309" t="s">
        <v>659</v>
      </c>
      <c r="L474" s="50" t="s">
        <v>640</v>
      </c>
      <c r="M474" s="39">
        <v>2</v>
      </c>
      <c r="N474" s="465">
        <v>2.53</v>
      </c>
      <c r="O474" s="60" t="s">
        <v>660</v>
      </c>
      <c r="P474" s="39">
        <v>3072</v>
      </c>
      <c r="Q474" s="43">
        <v>3</v>
      </c>
      <c r="R474" s="39">
        <v>1</v>
      </c>
      <c r="S474" s="49">
        <v>320</v>
      </c>
      <c r="T474" s="55" t="s">
        <v>664</v>
      </c>
      <c r="U474" s="55" t="s">
        <v>620</v>
      </c>
      <c r="V474" s="316" t="s">
        <v>212</v>
      </c>
      <c r="W474" s="57" t="s">
        <v>210</v>
      </c>
      <c r="X474" s="313" t="s">
        <v>645</v>
      </c>
      <c r="Y474" s="39" t="s">
        <v>662</v>
      </c>
      <c r="Z474" s="39">
        <v>128</v>
      </c>
      <c r="AA474" s="55" t="s">
        <v>663</v>
      </c>
      <c r="AB474" s="55">
        <v>32</v>
      </c>
      <c r="AC474" s="108" t="s">
        <v>214</v>
      </c>
      <c r="AD474" s="490">
        <v>91</v>
      </c>
      <c r="AE474" s="491">
        <v>0.876</v>
      </c>
      <c r="AF474" s="489" t="s">
        <v>215</v>
      </c>
      <c r="AG474" s="57" t="s">
        <v>215</v>
      </c>
      <c r="AH474" s="58" t="s">
        <v>215</v>
      </c>
      <c r="AI474" s="39" t="s">
        <v>210</v>
      </c>
      <c r="AJ474" s="39" t="s">
        <v>215</v>
      </c>
      <c r="AK474" s="39" t="s">
        <v>215</v>
      </c>
      <c r="AL474" s="39" t="s">
        <v>647</v>
      </c>
      <c r="AM474" s="51" t="s">
        <v>647</v>
      </c>
      <c r="AN474" s="50">
        <v>115</v>
      </c>
      <c r="AO474" s="39">
        <v>0.8</v>
      </c>
      <c r="AP474" s="39">
        <v>1.6</v>
      </c>
      <c r="AQ474" s="57">
        <v>18.4</v>
      </c>
      <c r="AR474" s="53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</row>
    <row r="475" spans="1:44" s="5" customFormat="1" ht="25.5">
      <c r="A475" s="267" t="s">
        <v>215</v>
      </c>
      <c r="B475" s="268">
        <v>100</v>
      </c>
      <c r="C475" s="54"/>
      <c r="D475" s="37"/>
      <c r="E475" s="59">
        <v>39658</v>
      </c>
      <c r="F475" s="37" t="s">
        <v>216</v>
      </c>
      <c r="G475" s="37" t="s">
        <v>657</v>
      </c>
      <c r="H475" s="49" t="s">
        <v>658</v>
      </c>
      <c r="I475" s="113" t="s">
        <v>433</v>
      </c>
      <c r="J475" s="55" t="s">
        <v>651</v>
      </c>
      <c r="K475" s="309" t="s">
        <v>665</v>
      </c>
      <c r="L475" s="50" t="s">
        <v>640</v>
      </c>
      <c r="M475" s="39">
        <v>2</v>
      </c>
      <c r="N475" s="465">
        <v>2.4</v>
      </c>
      <c r="O475" s="60" t="s">
        <v>660</v>
      </c>
      <c r="P475" s="39">
        <v>3072</v>
      </c>
      <c r="Q475" s="43">
        <v>3</v>
      </c>
      <c r="R475" s="39">
        <v>1</v>
      </c>
      <c r="S475" s="49">
        <v>250</v>
      </c>
      <c r="T475" s="55" t="s">
        <v>664</v>
      </c>
      <c r="U475" s="55" t="s">
        <v>620</v>
      </c>
      <c r="V475" s="55" t="s">
        <v>212</v>
      </c>
      <c r="W475" s="57" t="s">
        <v>210</v>
      </c>
      <c r="X475" s="313" t="s">
        <v>645</v>
      </c>
      <c r="Y475" s="39" t="s">
        <v>662</v>
      </c>
      <c r="Z475" s="39">
        <v>128</v>
      </c>
      <c r="AA475" s="55" t="s">
        <v>663</v>
      </c>
      <c r="AB475" s="55">
        <v>32</v>
      </c>
      <c r="AC475" s="108" t="s">
        <v>214</v>
      </c>
      <c r="AD475" s="490">
        <v>91</v>
      </c>
      <c r="AE475" s="491">
        <v>0.876</v>
      </c>
      <c r="AF475" s="489" t="s">
        <v>215</v>
      </c>
      <c r="AG475" s="57" t="s">
        <v>215</v>
      </c>
      <c r="AH475" s="58" t="s">
        <v>215</v>
      </c>
      <c r="AI475" s="39" t="s">
        <v>210</v>
      </c>
      <c r="AJ475" s="39" t="s">
        <v>215</v>
      </c>
      <c r="AK475" s="39" t="s">
        <v>215</v>
      </c>
      <c r="AL475" s="39" t="s">
        <v>647</v>
      </c>
      <c r="AM475" s="61" t="s">
        <v>647</v>
      </c>
      <c r="AN475" s="50">
        <v>115</v>
      </c>
      <c r="AO475" s="39">
        <v>0.8</v>
      </c>
      <c r="AP475" s="39">
        <v>1.6</v>
      </c>
      <c r="AQ475" s="57">
        <v>17.7</v>
      </c>
      <c r="AR475" s="53"/>
    </row>
    <row r="476" spans="1:238" s="118" customFormat="1" ht="25.5">
      <c r="A476" s="267" t="s">
        <v>215</v>
      </c>
      <c r="B476" s="268">
        <v>101</v>
      </c>
      <c r="C476" s="54"/>
      <c r="D476" s="37"/>
      <c r="E476" s="59">
        <v>39658</v>
      </c>
      <c r="F476" s="37" t="s">
        <v>216</v>
      </c>
      <c r="G476" s="37" t="s">
        <v>657</v>
      </c>
      <c r="H476" s="49" t="s">
        <v>658</v>
      </c>
      <c r="I476" s="113" t="s">
        <v>433</v>
      </c>
      <c r="J476" s="55" t="s">
        <v>651</v>
      </c>
      <c r="K476" s="309" t="s">
        <v>666</v>
      </c>
      <c r="L476" s="50" t="s">
        <v>640</v>
      </c>
      <c r="M476" s="39">
        <v>2</v>
      </c>
      <c r="N476" s="465">
        <v>2.4</v>
      </c>
      <c r="O476" s="60" t="s">
        <v>660</v>
      </c>
      <c r="P476" s="39">
        <v>2048</v>
      </c>
      <c r="Q476" s="43">
        <v>2</v>
      </c>
      <c r="R476" s="39">
        <v>1</v>
      </c>
      <c r="S476" s="49">
        <v>250</v>
      </c>
      <c r="T476" s="55" t="s">
        <v>664</v>
      </c>
      <c r="U476" s="55" t="s">
        <v>620</v>
      </c>
      <c r="V476" s="55" t="s">
        <v>212</v>
      </c>
      <c r="W476" s="57" t="s">
        <v>210</v>
      </c>
      <c r="X476" s="313" t="s">
        <v>645</v>
      </c>
      <c r="Y476" s="39" t="s">
        <v>662</v>
      </c>
      <c r="Z476" s="39">
        <v>128</v>
      </c>
      <c r="AA476" s="55" t="s">
        <v>663</v>
      </c>
      <c r="AB476" s="55">
        <v>32</v>
      </c>
      <c r="AC476" s="108" t="s">
        <v>214</v>
      </c>
      <c r="AD476" s="490">
        <v>91</v>
      </c>
      <c r="AE476" s="491">
        <v>0.876</v>
      </c>
      <c r="AF476" s="489" t="s">
        <v>215</v>
      </c>
      <c r="AG476" s="57" t="s">
        <v>215</v>
      </c>
      <c r="AH476" s="58" t="s">
        <v>215</v>
      </c>
      <c r="AI476" s="39" t="s">
        <v>210</v>
      </c>
      <c r="AJ476" s="39" t="s">
        <v>215</v>
      </c>
      <c r="AK476" s="39" t="s">
        <v>215</v>
      </c>
      <c r="AL476" s="39" t="s">
        <v>647</v>
      </c>
      <c r="AM476" s="61" t="s">
        <v>647</v>
      </c>
      <c r="AN476" s="50">
        <v>115</v>
      </c>
      <c r="AO476" s="39">
        <v>0.8</v>
      </c>
      <c r="AP476" s="39">
        <v>1.6</v>
      </c>
      <c r="AQ476" s="57">
        <v>17.7</v>
      </c>
      <c r="AR476" s="53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</row>
    <row r="477" spans="1:238" ht="25.5">
      <c r="A477" s="267" t="s">
        <v>215</v>
      </c>
      <c r="B477" s="268">
        <v>102</v>
      </c>
      <c r="C477" s="54"/>
      <c r="D477" s="37"/>
      <c r="E477" s="59">
        <v>39658</v>
      </c>
      <c r="F477" s="37" t="s">
        <v>216</v>
      </c>
      <c r="G477" s="37" t="s">
        <v>657</v>
      </c>
      <c r="H477" s="49" t="s">
        <v>658</v>
      </c>
      <c r="I477" s="113" t="s">
        <v>433</v>
      </c>
      <c r="J477" s="55" t="s">
        <v>651</v>
      </c>
      <c r="K477" s="309" t="s">
        <v>666</v>
      </c>
      <c r="L477" s="50" t="s">
        <v>640</v>
      </c>
      <c r="M477" s="39">
        <v>2</v>
      </c>
      <c r="N477" s="465">
        <v>2.26</v>
      </c>
      <c r="O477" s="60" t="s">
        <v>660</v>
      </c>
      <c r="P477" s="39">
        <v>3072</v>
      </c>
      <c r="Q477" s="43">
        <v>3</v>
      </c>
      <c r="R477" s="39">
        <v>1</v>
      </c>
      <c r="S477" s="49">
        <v>250</v>
      </c>
      <c r="T477" s="55" t="s">
        <v>664</v>
      </c>
      <c r="U477" s="55" t="s">
        <v>620</v>
      </c>
      <c r="V477" s="55" t="s">
        <v>212</v>
      </c>
      <c r="W477" s="57" t="s">
        <v>210</v>
      </c>
      <c r="X477" s="313" t="s">
        <v>645</v>
      </c>
      <c r="Y477" s="39" t="s">
        <v>662</v>
      </c>
      <c r="Z477" s="39">
        <v>128</v>
      </c>
      <c r="AA477" s="55" t="s">
        <v>663</v>
      </c>
      <c r="AB477" s="55">
        <v>32</v>
      </c>
      <c r="AC477" s="108" t="s">
        <v>214</v>
      </c>
      <c r="AD477" s="490">
        <v>91</v>
      </c>
      <c r="AE477" s="491">
        <v>0.876</v>
      </c>
      <c r="AF477" s="489" t="s">
        <v>215</v>
      </c>
      <c r="AG477" s="57" t="s">
        <v>215</v>
      </c>
      <c r="AH477" s="58" t="s">
        <v>215</v>
      </c>
      <c r="AI477" s="39" t="s">
        <v>210</v>
      </c>
      <c r="AJ477" s="39" t="s">
        <v>215</v>
      </c>
      <c r="AK477" s="39" t="s">
        <v>215</v>
      </c>
      <c r="AL477" s="39" t="s">
        <v>647</v>
      </c>
      <c r="AM477" s="61" t="s">
        <v>647</v>
      </c>
      <c r="AN477" s="50">
        <v>115</v>
      </c>
      <c r="AO477" s="39">
        <v>0.8</v>
      </c>
      <c r="AP477" s="39">
        <v>1.6</v>
      </c>
      <c r="AQ477" s="57">
        <v>17.7</v>
      </c>
      <c r="AR477" s="53"/>
      <c r="AS477" s="123"/>
      <c r="AT477" s="123"/>
      <c r="AU477" s="123"/>
      <c r="AV477" s="123"/>
      <c r="AW477" s="123"/>
      <c r="AX477" s="123"/>
      <c r="AY477" s="123"/>
      <c r="AZ477" s="123"/>
      <c r="BA477" s="123"/>
      <c r="BB477" s="123"/>
      <c r="BC477" s="123"/>
      <c r="BD477" s="123"/>
      <c r="BE477" s="123"/>
      <c r="BF477" s="123"/>
      <c r="BG477" s="123"/>
      <c r="BH477" s="123"/>
      <c r="BI477" s="123"/>
      <c r="BJ477" s="123"/>
      <c r="BK477" s="123"/>
      <c r="BL477" s="123"/>
      <c r="BM477" s="123"/>
      <c r="BN477" s="123"/>
      <c r="BO477" s="123"/>
      <c r="BP477" s="123"/>
      <c r="BQ477" s="123"/>
      <c r="BR477" s="123"/>
      <c r="BS477" s="123"/>
      <c r="BT477" s="123"/>
      <c r="BU477" s="123"/>
      <c r="BV477" s="123"/>
      <c r="BW477" s="123"/>
      <c r="BX477" s="123"/>
      <c r="BY477" s="123"/>
      <c r="BZ477" s="123"/>
      <c r="CA477" s="123"/>
      <c r="CB477" s="123"/>
      <c r="CC477" s="123"/>
      <c r="CD477" s="123"/>
      <c r="CE477" s="123"/>
      <c r="CF477" s="123"/>
      <c r="CG477" s="123"/>
      <c r="CH477" s="123"/>
      <c r="CI477" s="123"/>
      <c r="CJ477" s="123"/>
      <c r="CK477" s="123"/>
      <c r="CL477" s="123"/>
      <c r="CM477" s="123"/>
      <c r="CN477" s="123"/>
      <c r="CO477" s="123"/>
      <c r="CP477" s="123"/>
      <c r="CQ477" s="123"/>
      <c r="CR477" s="123"/>
      <c r="CS477" s="123"/>
      <c r="CT477" s="123"/>
      <c r="CU477" s="123"/>
      <c r="CV477" s="123"/>
      <c r="CW477" s="123"/>
      <c r="CX477" s="123"/>
      <c r="CY477" s="123"/>
      <c r="CZ477" s="123"/>
      <c r="DA477" s="123"/>
      <c r="DB477" s="123"/>
      <c r="DC477" s="123"/>
      <c r="DD477" s="123"/>
      <c r="DE477" s="123"/>
      <c r="DF477" s="123"/>
      <c r="DG477" s="123"/>
      <c r="DH477" s="123"/>
      <c r="DI477" s="123"/>
      <c r="DJ477" s="123"/>
      <c r="DK477" s="123"/>
      <c r="DL477" s="123"/>
      <c r="DM477" s="123"/>
      <c r="DN477" s="123"/>
      <c r="DO477" s="123"/>
      <c r="DP477" s="123"/>
      <c r="DQ477" s="123"/>
      <c r="DR477" s="123"/>
      <c r="DS477" s="123"/>
      <c r="DT477" s="123"/>
      <c r="DU477" s="123"/>
      <c r="DV477" s="123"/>
      <c r="DW477" s="123"/>
      <c r="DX477" s="123"/>
      <c r="DY477" s="123"/>
      <c r="DZ477" s="123"/>
      <c r="EA477" s="123"/>
      <c r="EB477" s="123"/>
      <c r="EC477" s="123"/>
      <c r="ED477" s="123"/>
      <c r="EE477" s="123"/>
      <c r="EF477" s="123"/>
      <c r="EG477" s="123"/>
      <c r="EH477" s="123"/>
      <c r="EI477" s="123"/>
      <c r="EJ477" s="123"/>
      <c r="EK477" s="123"/>
      <c r="EL477" s="123"/>
      <c r="EM477" s="123"/>
      <c r="EN477" s="123"/>
      <c r="EO477" s="123"/>
      <c r="EP477" s="123"/>
      <c r="EQ477" s="123"/>
      <c r="ER477" s="123"/>
      <c r="ES477" s="123"/>
      <c r="ET477" s="123"/>
      <c r="EU477" s="123"/>
      <c r="EV477" s="123"/>
      <c r="EW477" s="123"/>
      <c r="EX477" s="123"/>
      <c r="EY477" s="123"/>
      <c r="EZ477" s="123"/>
      <c r="FA477" s="123"/>
      <c r="FB477" s="123"/>
      <c r="FC477" s="123"/>
      <c r="FD477" s="123"/>
      <c r="FE477" s="123"/>
      <c r="FF477" s="123"/>
      <c r="FG477" s="123"/>
      <c r="FH477" s="123"/>
      <c r="FI477" s="123"/>
      <c r="FJ477" s="123"/>
      <c r="FK477" s="123"/>
      <c r="FL477" s="123"/>
      <c r="FM477" s="123"/>
      <c r="FN477" s="123"/>
      <c r="FO477" s="123"/>
      <c r="FP477" s="123"/>
      <c r="FQ477" s="123"/>
      <c r="FR477" s="123"/>
      <c r="FS477" s="123"/>
      <c r="FT477" s="123"/>
      <c r="FU477" s="123"/>
      <c r="FV477" s="123"/>
      <c r="FW477" s="123"/>
      <c r="FX477" s="123"/>
      <c r="FY477" s="123"/>
      <c r="FZ477" s="123"/>
      <c r="GA477" s="123"/>
      <c r="GB477" s="123"/>
      <c r="GC477" s="123"/>
      <c r="GD477" s="123"/>
      <c r="GE477" s="123"/>
      <c r="GF477" s="123"/>
      <c r="GG477" s="123"/>
      <c r="GH477" s="123"/>
      <c r="GI477" s="123"/>
      <c r="GJ477" s="123"/>
      <c r="GK477" s="123"/>
      <c r="GL477" s="123"/>
      <c r="GM477" s="123"/>
      <c r="GN477" s="123"/>
      <c r="GO477" s="123"/>
      <c r="GP477" s="123"/>
      <c r="GQ477" s="123"/>
      <c r="GR477" s="123"/>
      <c r="GS477" s="123"/>
      <c r="GT477" s="123"/>
      <c r="GU477" s="123"/>
      <c r="GV477" s="123"/>
      <c r="GW477" s="123"/>
      <c r="GX477" s="123"/>
      <c r="GY477" s="123"/>
      <c r="GZ477" s="123"/>
      <c r="HA477" s="123"/>
      <c r="HB477" s="123"/>
      <c r="HC477" s="123"/>
      <c r="HD477" s="123"/>
      <c r="HE477" s="123"/>
      <c r="HF477" s="123"/>
      <c r="HG477" s="123"/>
      <c r="HH477" s="123"/>
      <c r="HI477" s="123"/>
      <c r="HJ477" s="123"/>
      <c r="HK477" s="123"/>
      <c r="HL477" s="123"/>
      <c r="HM477" s="123"/>
      <c r="HN477" s="123"/>
      <c r="HO477" s="123"/>
      <c r="HP477" s="123"/>
      <c r="HQ477" s="123"/>
      <c r="HR477" s="123"/>
      <c r="HS477" s="123"/>
      <c r="HT477" s="123"/>
      <c r="HU477" s="123"/>
      <c r="HV477" s="123"/>
      <c r="HW477" s="123"/>
      <c r="HX477" s="123"/>
      <c r="HY477" s="123"/>
      <c r="HZ477" s="123"/>
      <c r="IA477" s="123"/>
      <c r="IB477" s="123"/>
      <c r="IC477" s="123"/>
      <c r="ID477" s="123"/>
    </row>
    <row r="478" spans="1:44" s="5" customFormat="1" ht="12.75">
      <c r="A478" s="267" t="s">
        <v>215</v>
      </c>
      <c r="B478" s="268">
        <v>407</v>
      </c>
      <c r="C478" s="130"/>
      <c r="D478" s="128"/>
      <c r="E478" s="128"/>
      <c r="F478" s="142" t="s">
        <v>318</v>
      </c>
      <c r="G478" s="128"/>
      <c r="H478" s="132" t="s">
        <v>301</v>
      </c>
      <c r="I478" s="134" t="s">
        <v>433</v>
      </c>
      <c r="J478" s="132" t="s">
        <v>311</v>
      </c>
      <c r="K478" s="143">
        <v>1</v>
      </c>
      <c r="L478" s="130" t="s">
        <v>319</v>
      </c>
      <c r="M478" s="128">
        <v>2</v>
      </c>
      <c r="N478" s="136">
        <v>2.53</v>
      </c>
      <c r="O478" s="128">
        <v>2</v>
      </c>
      <c r="P478" s="131">
        <v>2048</v>
      </c>
      <c r="Q478" s="43">
        <v>2</v>
      </c>
      <c r="R478" s="128">
        <v>1</v>
      </c>
      <c r="S478" s="134">
        <v>60</v>
      </c>
      <c r="T478" s="134"/>
      <c r="U478" s="134"/>
      <c r="V478" s="134"/>
      <c r="W478" s="143"/>
      <c r="X478" s="40">
        <v>0</v>
      </c>
      <c r="Y478" s="128"/>
      <c r="Z478" s="128"/>
      <c r="AA478" s="134" t="s">
        <v>491</v>
      </c>
      <c r="AB478" s="134"/>
      <c r="AC478" s="143" t="s">
        <v>214</v>
      </c>
      <c r="AD478" s="529">
        <v>65</v>
      </c>
      <c r="AE478" s="530"/>
      <c r="AF478" s="530"/>
      <c r="AG478" s="143" t="s">
        <v>215</v>
      </c>
      <c r="AH478" s="276" t="s">
        <v>210</v>
      </c>
      <c r="AI478" s="128" t="s">
        <v>210</v>
      </c>
      <c r="AJ478" s="128" t="s">
        <v>215</v>
      </c>
      <c r="AK478" s="128" t="s">
        <v>215</v>
      </c>
      <c r="AL478" s="138">
        <v>1000</v>
      </c>
      <c r="AM478" s="138">
        <v>1000</v>
      </c>
      <c r="AN478" s="130">
        <v>115</v>
      </c>
      <c r="AO478" s="136">
        <v>1.16</v>
      </c>
      <c r="AP478" s="136">
        <v>1.96</v>
      </c>
      <c r="AQ478" s="137">
        <v>12.93</v>
      </c>
      <c r="AR478" s="180"/>
    </row>
    <row r="479" spans="1:238" s="100" customFormat="1" ht="102">
      <c r="A479" s="267" t="s">
        <v>215</v>
      </c>
      <c r="B479" s="268">
        <v>139</v>
      </c>
      <c r="C479" s="40"/>
      <c r="D479" s="37"/>
      <c r="E479" s="77">
        <v>39508</v>
      </c>
      <c r="F479" s="37" t="s">
        <v>216</v>
      </c>
      <c r="G479" s="37" t="s">
        <v>632</v>
      </c>
      <c r="H479" s="65" t="s">
        <v>754</v>
      </c>
      <c r="I479" s="66" t="s">
        <v>755</v>
      </c>
      <c r="J479" s="65" t="s">
        <v>756</v>
      </c>
      <c r="K479" s="310"/>
      <c r="L479" s="293" t="s">
        <v>764</v>
      </c>
      <c r="M479" s="37">
        <v>1</v>
      </c>
      <c r="N479" s="466">
        <v>1.7</v>
      </c>
      <c r="O479" s="37" t="s">
        <v>758</v>
      </c>
      <c r="P479" s="37">
        <v>4096</v>
      </c>
      <c r="Q479" s="43">
        <v>4</v>
      </c>
      <c r="R479" s="37">
        <v>1</v>
      </c>
      <c r="S479" s="65" t="s">
        <v>672</v>
      </c>
      <c r="T479" s="65" t="s">
        <v>759</v>
      </c>
      <c r="U479" s="49" t="s">
        <v>620</v>
      </c>
      <c r="V479" s="65" t="s">
        <v>397</v>
      </c>
      <c r="W479" s="52"/>
      <c r="X479" s="40">
        <v>0</v>
      </c>
      <c r="Y479" s="72"/>
      <c r="Z479" s="37"/>
      <c r="AA479" s="65"/>
      <c r="AB479" s="65"/>
      <c r="AC479" s="57" t="s">
        <v>214</v>
      </c>
      <c r="AD479" s="492" t="s">
        <v>761</v>
      </c>
      <c r="AE479" s="496">
        <v>0.85</v>
      </c>
      <c r="AF479" s="488" t="s">
        <v>215</v>
      </c>
      <c r="AG479" s="57" t="s">
        <v>215</v>
      </c>
      <c r="AH479" s="58" t="s">
        <v>215</v>
      </c>
      <c r="AI479" s="39" t="s">
        <v>215</v>
      </c>
      <c r="AJ479" s="39" t="s">
        <v>215</v>
      </c>
      <c r="AK479" s="39" t="s">
        <v>215</v>
      </c>
      <c r="AL479" s="37" t="s">
        <v>731</v>
      </c>
      <c r="AM479" s="67" t="s">
        <v>732</v>
      </c>
      <c r="AN479" s="50" t="s">
        <v>369</v>
      </c>
      <c r="AO479" s="37">
        <v>0.7</v>
      </c>
      <c r="AP479" s="37">
        <v>1.1</v>
      </c>
      <c r="AQ479" s="52">
        <v>20</v>
      </c>
      <c r="AR479" s="68"/>
      <c r="AS479" s="123"/>
      <c r="AT479" s="123"/>
      <c r="AU479" s="123"/>
      <c r="AV479" s="123"/>
      <c r="AW479" s="123"/>
      <c r="AX479" s="123"/>
      <c r="AY479" s="123"/>
      <c r="AZ479" s="123"/>
      <c r="BA479" s="123"/>
      <c r="BB479" s="123"/>
      <c r="BC479" s="123"/>
      <c r="BD479" s="123"/>
      <c r="BE479" s="123"/>
      <c r="BF479" s="123"/>
      <c r="BG479" s="123"/>
      <c r="BH479" s="123"/>
      <c r="BI479" s="123"/>
      <c r="BJ479" s="123"/>
      <c r="BK479" s="123"/>
      <c r="BL479" s="123"/>
      <c r="BM479" s="123"/>
      <c r="BN479" s="123"/>
      <c r="BO479" s="123"/>
      <c r="BP479" s="123"/>
      <c r="BQ479" s="123"/>
      <c r="BR479" s="123"/>
      <c r="BS479" s="123"/>
      <c r="BT479" s="123"/>
      <c r="BU479" s="123"/>
      <c r="BV479" s="123"/>
      <c r="BW479" s="123"/>
      <c r="BX479" s="123"/>
      <c r="BY479" s="123"/>
      <c r="BZ479" s="123"/>
      <c r="CA479" s="123"/>
      <c r="CB479" s="123"/>
      <c r="CC479" s="123"/>
      <c r="CD479" s="123"/>
      <c r="CE479" s="123"/>
      <c r="CF479" s="123"/>
      <c r="CG479" s="123"/>
      <c r="CH479" s="123"/>
      <c r="CI479" s="123"/>
      <c r="CJ479" s="123"/>
      <c r="CK479" s="123"/>
      <c r="CL479" s="123"/>
      <c r="CM479" s="123"/>
      <c r="CN479" s="123"/>
      <c r="CO479" s="123"/>
      <c r="CP479" s="123"/>
      <c r="CQ479" s="123"/>
      <c r="CR479" s="123"/>
      <c r="CS479" s="123"/>
      <c r="CT479" s="123"/>
      <c r="CU479" s="123"/>
      <c r="CV479" s="123"/>
      <c r="CW479" s="123"/>
      <c r="CX479" s="123"/>
      <c r="CY479" s="123"/>
      <c r="CZ479" s="123"/>
      <c r="DA479" s="123"/>
      <c r="DB479" s="123"/>
      <c r="DC479" s="123"/>
      <c r="DD479" s="123"/>
      <c r="DE479" s="123"/>
      <c r="DF479" s="123"/>
      <c r="DG479" s="123"/>
      <c r="DH479" s="123"/>
      <c r="DI479" s="123"/>
      <c r="DJ479" s="123"/>
      <c r="DK479" s="123"/>
      <c r="DL479" s="123"/>
      <c r="DM479" s="123"/>
      <c r="DN479" s="123"/>
      <c r="DO479" s="123"/>
      <c r="DP479" s="123"/>
      <c r="DQ479" s="123"/>
      <c r="DR479" s="123"/>
      <c r="DS479" s="123"/>
      <c r="DT479" s="123"/>
      <c r="DU479" s="123"/>
      <c r="DV479" s="123"/>
      <c r="DW479" s="123"/>
      <c r="DX479" s="123"/>
      <c r="DY479" s="123"/>
      <c r="DZ479" s="123"/>
      <c r="EA479" s="123"/>
      <c r="EB479" s="123"/>
      <c r="EC479" s="123"/>
      <c r="ED479" s="123"/>
      <c r="EE479" s="123"/>
      <c r="EF479" s="123"/>
      <c r="EG479" s="123"/>
      <c r="EH479" s="123"/>
      <c r="EI479" s="123"/>
      <c r="EJ479" s="123"/>
      <c r="EK479" s="123"/>
      <c r="EL479" s="123"/>
      <c r="EM479" s="123"/>
      <c r="EN479" s="123"/>
      <c r="EO479" s="123"/>
      <c r="EP479" s="123"/>
      <c r="EQ479" s="123"/>
      <c r="ER479" s="123"/>
      <c r="ES479" s="123"/>
      <c r="ET479" s="123"/>
      <c r="EU479" s="123"/>
      <c r="EV479" s="123"/>
      <c r="EW479" s="123"/>
      <c r="EX479" s="123"/>
      <c r="EY479" s="123"/>
      <c r="EZ479" s="123"/>
      <c r="FA479" s="123"/>
      <c r="FB479" s="123"/>
      <c r="FC479" s="123"/>
      <c r="FD479" s="123"/>
      <c r="FE479" s="123"/>
      <c r="FF479" s="123"/>
      <c r="FG479" s="123"/>
      <c r="FH479" s="123"/>
      <c r="FI479" s="123"/>
      <c r="FJ479" s="123"/>
      <c r="FK479" s="123"/>
      <c r="FL479" s="123"/>
      <c r="FM479" s="123"/>
      <c r="FN479" s="123"/>
      <c r="FO479" s="123"/>
      <c r="FP479" s="123"/>
      <c r="FQ479" s="123"/>
      <c r="FR479" s="123"/>
      <c r="FS479" s="123"/>
      <c r="FT479" s="123"/>
      <c r="FU479" s="123"/>
      <c r="FV479" s="123"/>
      <c r="FW479" s="123"/>
      <c r="FX479" s="123"/>
      <c r="FY479" s="123"/>
      <c r="FZ479" s="123"/>
      <c r="GA479" s="123"/>
      <c r="GB479" s="123"/>
      <c r="GC479" s="123"/>
      <c r="GD479" s="123"/>
      <c r="GE479" s="123"/>
      <c r="GF479" s="123"/>
      <c r="GG479" s="123"/>
      <c r="GH479" s="123"/>
      <c r="GI479" s="123"/>
      <c r="GJ479" s="123"/>
      <c r="GK479" s="123"/>
      <c r="GL479" s="123"/>
      <c r="GM479" s="123"/>
      <c r="GN479" s="123"/>
      <c r="GO479" s="123"/>
      <c r="GP479" s="123"/>
      <c r="GQ479" s="123"/>
      <c r="GR479" s="123"/>
      <c r="GS479" s="123"/>
      <c r="GT479" s="123"/>
      <c r="GU479" s="123"/>
      <c r="GV479" s="123"/>
      <c r="GW479" s="123"/>
      <c r="GX479" s="123"/>
      <c r="GY479" s="123"/>
      <c r="GZ479" s="123"/>
      <c r="HA479" s="123"/>
      <c r="HB479" s="123"/>
      <c r="HC479" s="123"/>
      <c r="HD479" s="123"/>
      <c r="HE479" s="123"/>
      <c r="HF479" s="123"/>
      <c r="HG479" s="123"/>
      <c r="HH479" s="123"/>
      <c r="HI479" s="123"/>
      <c r="HJ479" s="123"/>
      <c r="HK479" s="123"/>
      <c r="HL479" s="123"/>
      <c r="HM479" s="123"/>
      <c r="HN479" s="123"/>
      <c r="HO479" s="123"/>
      <c r="HP479" s="123"/>
      <c r="HQ479" s="123"/>
      <c r="HR479" s="123"/>
      <c r="HS479" s="123"/>
      <c r="HT479" s="123"/>
      <c r="HU479" s="123"/>
      <c r="HV479" s="123"/>
      <c r="HW479" s="123"/>
      <c r="HX479" s="123"/>
      <c r="HY479" s="123"/>
      <c r="HZ479" s="123"/>
      <c r="IA479" s="123"/>
      <c r="IB479" s="123"/>
      <c r="IC479" s="123"/>
      <c r="ID479" s="123"/>
    </row>
    <row r="480" spans="1:44" s="4" customFormat="1" ht="12.75">
      <c r="A480" s="267" t="s">
        <v>215</v>
      </c>
      <c r="B480" s="268">
        <v>395</v>
      </c>
      <c r="C480" s="130"/>
      <c r="D480" s="128"/>
      <c r="E480" s="128"/>
      <c r="F480" s="128" t="s">
        <v>216</v>
      </c>
      <c r="G480" s="128"/>
      <c r="H480" s="132" t="s">
        <v>301</v>
      </c>
      <c r="I480" s="134" t="s">
        <v>602</v>
      </c>
      <c r="J480" s="134"/>
      <c r="K480" s="143">
        <v>1</v>
      </c>
      <c r="L480" s="130" t="s">
        <v>302</v>
      </c>
      <c r="M480" s="128">
        <v>1</v>
      </c>
      <c r="N480" s="136">
        <v>0.433</v>
      </c>
      <c r="O480" s="128">
        <v>1</v>
      </c>
      <c r="P480" s="131">
        <v>128</v>
      </c>
      <c r="Q480" s="43">
        <v>0.25</v>
      </c>
      <c r="R480" s="142"/>
      <c r="S480" s="134"/>
      <c r="T480" s="134" t="s">
        <v>303</v>
      </c>
      <c r="U480" s="134"/>
      <c r="V480" s="134"/>
      <c r="W480" s="143"/>
      <c r="X480" s="40">
        <v>0</v>
      </c>
      <c r="Y480" s="128"/>
      <c r="Z480" s="128"/>
      <c r="AA480" s="134" t="s">
        <v>304</v>
      </c>
      <c r="AB480" s="134"/>
      <c r="AC480" s="143" t="s">
        <v>214</v>
      </c>
      <c r="AD480" s="529">
        <v>17</v>
      </c>
      <c r="AE480" s="530"/>
      <c r="AF480" s="530"/>
      <c r="AG480" s="143"/>
      <c r="AH480" s="276"/>
      <c r="AI480" s="128"/>
      <c r="AJ480" s="128"/>
      <c r="AK480" s="128"/>
      <c r="AL480" s="128"/>
      <c r="AM480" s="138"/>
      <c r="AN480" s="130">
        <v>115</v>
      </c>
      <c r="AO480" s="136">
        <v>0.1</v>
      </c>
      <c r="AP480" s="136">
        <v>0.5</v>
      </c>
      <c r="AQ480" s="137">
        <v>1</v>
      </c>
      <c r="AR480" s="180"/>
    </row>
    <row r="481" spans="1:44" s="5" customFormat="1" ht="12.75">
      <c r="A481" s="267" t="s">
        <v>215</v>
      </c>
      <c r="B481" s="268">
        <v>396</v>
      </c>
      <c r="C481" s="130"/>
      <c r="D481" s="128"/>
      <c r="E481" s="215"/>
      <c r="F481" s="128" t="s">
        <v>216</v>
      </c>
      <c r="G481" s="128"/>
      <c r="H481" s="132" t="s">
        <v>305</v>
      </c>
      <c r="I481" s="134" t="s">
        <v>611</v>
      </c>
      <c r="J481" s="132" t="s">
        <v>306</v>
      </c>
      <c r="K481" s="143">
        <v>1</v>
      </c>
      <c r="L481" s="130" t="s">
        <v>307</v>
      </c>
      <c r="M481" s="128">
        <v>1</v>
      </c>
      <c r="N481" s="136">
        <v>1.6</v>
      </c>
      <c r="O481" s="128">
        <v>1</v>
      </c>
      <c r="P481" s="131">
        <v>1024</v>
      </c>
      <c r="Q481" s="43">
        <v>1</v>
      </c>
      <c r="R481" s="142"/>
      <c r="S481" s="132"/>
      <c r="T481" s="132" t="s">
        <v>308</v>
      </c>
      <c r="U481" s="132"/>
      <c r="V481" s="132"/>
      <c r="W481" s="143"/>
      <c r="X481" s="40">
        <v>0</v>
      </c>
      <c r="Y481" s="128"/>
      <c r="Z481" s="128"/>
      <c r="AA481" s="134" t="s">
        <v>309</v>
      </c>
      <c r="AB481" s="134"/>
      <c r="AC481" s="143" t="s">
        <v>214</v>
      </c>
      <c r="AD481" s="529">
        <v>36</v>
      </c>
      <c r="AE481" s="530"/>
      <c r="AF481" s="530"/>
      <c r="AG481" s="143" t="s">
        <v>215</v>
      </c>
      <c r="AH481" s="276" t="s">
        <v>210</v>
      </c>
      <c r="AI481" s="128" t="s">
        <v>210</v>
      </c>
      <c r="AJ481" s="128" t="s">
        <v>215</v>
      </c>
      <c r="AK481" s="128" t="s">
        <v>215</v>
      </c>
      <c r="AL481" s="128">
        <v>1000</v>
      </c>
      <c r="AM481" s="138">
        <v>100</v>
      </c>
      <c r="AN481" s="130">
        <v>115</v>
      </c>
      <c r="AO481" s="136">
        <v>0.8</v>
      </c>
      <c r="AP481" s="136">
        <v>0.9</v>
      </c>
      <c r="AQ481" s="137">
        <v>9</v>
      </c>
      <c r="AR481" s="200"/>
    </row>
  </sheetData>
  <mergeCells count="9">
    <mergeCell ref="B1:D1"/>
    <mergeCell ref="C2:K2"/>
    <mergeCell ref="AH2:AN2"/>
    <mergeCell ref="L2:W2"/>
    <mergeCell ref="AD2:AG2"/>
    <mergeCell ref="L1:AC1"/>
    <mergeCell ref="AD1:AR1"/>
    <mergeCell ref="X2:AC2"/>
    <mergeCell ref="AP2:AR2"/>
  </mergeCells>
  <printOptions/>
  <pageMargins left="0.75" right="0.75" top="1" bottom="1" header="0.5" footer="0.5"/>
  <pageSetup fitToWidth="2" horizontalDpi="600" verticalDpi="600" orientation="landscape" scale="65" r:id="rId3"/>
  <headerFooter alignWithMargins="0">
    <oddFooter>&amp;CPage &amp;P of &amp;N</oddFooter>
  </headerFooter>
  <colBreaks count="2" manualBreakCount="2">
    <brk id="11" max="33" man="1"/>
    <brk id="29" max="3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ICF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ICF</dc:creator>
  <cp:keywords/>
  <dc:description/>
  <cp:lastModifiedBy>Evan M. Haines</cp:lastModifiedBy>
  <cp:lastPrinted>2008-09-12T03:54:48Z</cp:lastPrinted>
  <dcterms:created xsi:type="dcterms:W3CDTF">2006-03-24T03:34:01Z</dcterms:created>
  <dcterms:modified xsi:type="dcterms:W3CDTF">2008-09-17T15:57:50Z</dcterms:modified>
  <cp:category/>
  <cp:version/>
  <cp:contentType/>
  <cp:contentStatus/>
</cp:coreProperties>
</file>